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9660" windowHeight="5010" tabRatio="972" activeTab="0"/>
  </bookViews>
  <sheets>
    <sheet name="Index" sheetId="1" r:id="rId1"/>
    <sheet name="IDBI DIVERSIFIED EQUITY FUND" sheetId="2" r:id="rId2"/>
    <sheet name="IDBI CORP. DEBT OPP. FUND" sheetId="3" r:id="rId3"/>
    <sheet name="IDBI DYNAMIC BOND FUND" sheetId="4" r:id="rId4"/>
    <sheet name="IDBI Equity Advantage Fund " sheetId="5" r:id="rId5"/>
    <sheet name="IDBI GILT FUND" sheetId="6" r:id="rId6"/>
    <sheet name="IDBI GOLD FUND" sheetId="7" r:id="rId7"/>
    <sheet name="IDBI Gold Exchange Traded Fund" sheetId="8" r:id="rId8"/>
    <sheet name="IDBI NIFTY INDEX FUND" sheetId="9" r:id="rId9"/>
    <sheet name="IDBI LIQUID FUND" sheetId="10" r:id="rId10"/>
    <sheet name="IDBI MIDCAP FUND" sheetId="11" r:id="rId11"/>
    <sheet name="IDBI MONTHLY INCOME PLAN" sheetId="12" r:id="rId12"/>
    <sheet name="IDBI NIFTY JUNIOR INDEX FUND" sheetId="13" r:id="rId13"/>
    <sheet name="IDBI Prudence Fund" sheetId="14" r:id="rId14"/>
    <sheet name="IDBI SHORT TERM BOND FUND" sheetId="15" r:id="rId15"/>
    <sheet name="IDBI INDIA TOP 100 EQUITY FUND" sheetId="16" r:id="rId16"/>
    <sheet name="IDBI ULTRA SHORT TERM FUND" sheetId="17" r:id="rId17"/>
    <sheet name="IDBI SMALL CAP FUND " sheetId="18" r:id="rId18"/>
  </sheets>
  <definedNames/>
  <calcPr fullCalcOnLoad="1"/>
</workbook>
</file>

<file path=xl/sharedStrings.xml><?xml version="1.0" encoding="utf-8"?>
<sst xmlns="http://schemas.openxmlformats.org/spreadsheetml/2006/main" count="2481" uniqueCount="810">
  <si>
    <t>ISIN No</t>
  </si>
  <si>
    <t>Rating</t>
  </si>
  <si>
    <t>IDBI Mutual Fund</t>
  </si>
  <si>
    <t/>
  </si>
  <si>
    <t>Finance - Development FIs</t>
  </si>
  <si>
    <t>INE233B08087</t>
  </si>
  <si>
    <t>Blue Dart Express Ltd</t>
  </si>
  <si>
    <t>TRANSPORTATION</t>
  </si>
  <si>
    <t>9.30 BLUE DART EXPRESS LTD DEBENTURE</t>
  </si>
  <si>
    <t>INE233B08095</t>
  </si>
  <si>
    <t>9.40 BLUE DART EXPRESS LTD DEBENTURE</t>
  </si>
  <si>
    <t>INE233B08103</t>
  </si>
  <si>
    <t>9.50 BLUE DART EXPRESS LTD DEBENTURE</t>
  </si>
  <si>
    <t>Trading</t>
  </si>
  <si>
    <t>INE117A01022</t>
  </si>
  <si>
    <t>ABB India Limited</t>
  </si>
  <si>
    <t>Industrial Capital Goods</t>
  </si>
  <si>
    <t>INE358A01014</t>
  </si>
  <si>
    <t>Pharmaceuticals</t>
  </si>
  <si>
    <t>ABBOTT India Limited</t>
  </si>
  <si>
    <t>Consumer Non Durables</t>
  </si>
  <si>
    <t>INE917I01010</t>
  </si>
  <si>
    <t>AUTO</t>
  </si>
  <si>
    <t>Bajaj Auto Ltd</t>
  </si>
  <si>
    <t>INE373A01013</t>
  </si>
  <si>
    <t>BASF India Limited</t>
  </si>
  <si>
    <t>CHEMICALS</t>
  </si>
  <si>
    <t>INE462A01022</t>
  </si>
  <si>
    <t>Bayer Cropscience Limited</t>
  </si>
  <si>
    <t>Pesticides</t>
  </si>
  <si>
    <t>INE463A01038</t>
  </si>
  <si>
    <t>Berger Paints India Limited</t>
  </si>
  <si>
    <t>INE465A01025</t>
  </si>
  <si>
    <t>Bharat Forge Ltd.</t>
  </si>
  <si>
    <t>INDUSTRIAL PRODUCTS</t>
  </si>
  <si>
    <t>INE233B01017</t>
  </si>
  <si>
    <t>INE323A01026</t>
  </si>
  <si>
    <t>Bosch Ltd.</t>
  </si>
  <si>
    <t>AUTO ANCILLARIES</t>
  </si>
  <si>
    <t>INE216A01022</t>
  </si>
  <si>
    <t>Britannia Industries Limited</t>
  </si>
  <si>
    <t>INE476A01014</t>
  </si>
  <si>
    <t>Canara Bank Ltd.</t>
  </si>
  <si>
    <t>Banks</t>
  </si>
  <si>
    <t>INE172A01027</t>
  </si>
  <si>
    <t>Castrol India Ltd</t>
  </si>
  <si>
    <t>Petroleum Products</t>
  </si>
  <si>
    <t>INE121A01016</t>
  </si>
  <si>
    <t>Finance</t>
  </si>
  <si>
    <t>Cholamandalam Investment and Finance Company Ltd</t>
  </si>
  <si>
    <t>INE259A01022</t>
  </si>
  <si>
    <t>Colgate Palmolive (India) Ltd.</t>
  </si>
  <si>
    <t>INE007A01025</t>
  </si>
  <si>
    <t>CRISIL Ltd</t>
  </si>
  <si>
    <t>INE298A01020</t>
  </si>
  <si>
    <t>Cummins India Ltd.</t>
  </si>
  <si>
    <t>INE066A01013</t>
  </si>
  <si>
    <t>Eicher Motors Ltd</t>
  </si>
  <si>
    <t>INE280B01018</t>
  </si>
  <si>
    <t>ELANTAS BECK INDIA LTD</t>
  </si>
  <si>
    <t>INE302A01020</t>
  </si>
  <si>
    <t>EXIDE INDUSTRIES Ltd</t>
  </si>
  <si>
    <t>INE513A01014</t>
  </si>
  <si>
    <t>FAG Bearings India Limited</t>
  </si>
  <si>
    <t>INE451A01017</t>
  </si>
  <si>
    <t>Force Motors Ltd</t>
  </si>
  <si>
    <t>INE017A01032</t>
  </si>
  <si>
    <t>The Great Eastern Shipping Company Limited</t>
  </si>
  <si>
    <t>INE322A01010</t>
  </si>
  <si>
    <t>GILLETTE India Limited</t>
  </si>
  <si>
    <t>INE159A01016</t>
  </si>
  <si>
    <t>Glaxosmithkline Pharmaceuticals Ltd.</t>
  </si>
  <si>
    <t>INE102D01028</t>
  </si>
  <si>
    <t>Godrej Consumer Products Ltd.</t>
  </si>
  <si>
    <t>INE533A01012</t>
  </si>
  <si>
    <t>GOODYEAR INDIA LTD</t>
  </si>
  <si>
    <t>INE224A01026</t>
  </si>
  <si>
    <t>Greaves Cotton Limited</t>
  </si>
  <si>
    <t>INE536A01023</t>
  </si>
  <si>
    <t>Grindwell Norton Limited</t>
  </si>
  <si>
    <t>INE264A01014</t>
  </si>
  <si>
    <t>GlaxoSmithkline Consumer Healthcare Ltd.</t>
  </si>
  <si>
    <t>INE979B01015</t>
  </si>
  <si>
    <t>Consumer Durables</t>
  </si>
  <si>
    <t>HAWKINS COOKERS LTD</t>
  </si>
  <si>
    <t>INE030A01027</t>
  </si>
  <si>
    <t>Hindustan Unilever Ltd.</t>
  </si>
  <si>
    <t>INE158A01026</t>
  </si>
  <si>
    <t>HERO MOTOCORP LIMITED</t>
  </si>
  <si>
    <t>INE154A01025</t>
  </si>
  <si>
    <t>ITC Ltd</t>
  </si>
  <si>
    <t>INE237A01028</t>
  </si>
  <si>
    <t>Kotak Mahindra Bank Ltd</t>
  </si>
  <si>
    <t>INE269B01029</t>
  </si>
  <si>
    <t>Lakshmi Machine Works Limited</t>
  </si>
  <si>
    <t>INE101A01026</t>
  </si>
  <si>
    <t>Mahindra &amp; Mahindra Ltd</t>
  </si>
  <si>
    <t>INE883A01011</t>
  </si>
  <si>
    <t>MRF LTD</t>
  </si>
  <si>
    <t>INE743M01012</t>
  </si>
  <si>
    <t>Orient Refractories Limited</t>
  </si>
  <si>
    <t>INE179A01014</t>
  </si>
  <si>
    <t>Procter &amp; Gamble Hygiene and Health Care Limited</t>
  </si>
  <si>
    <t>INE318A01026</t>
  </si>
  <si>
    <t>Pidilite Industries Ltd</t>
  </si>
  <si>
    <t>INE191H01014</t>
  </si>
  <si>
    <t>PVR Limited</t>
  </si>
  <si>
    <t>MEDIA &amp; ENTERTAINMENT</t>
  </si>
  <si>
    <t>INE070A01015</t>
  </si>
  <si>
    <t>Shree Cements Limited</t>
  </si>
  <si>
    <t>Cement</t>
  </si>
  <si>
    <t>INE640A01023</t>
  </si>
  <si>
    <t>SKF India Limited</t>
  </si>
  <si>
    <t>INE660A01013</t>
  </si>
  <si>
    <t>Sundaram Finance Ltd</t>
  </si>
  <si>
    <t>INE152A01029</t>
  </si>
  <si>
    <t>Thermax Limited</t>
  </si>
  <si>
    <t>INE494B01023</t>
  </si>
  <si>
    <t>TVS Motor Company Ltd</t>
  </si>
  <si>
    <t>INE710A01016</t>
  </si>
  <si>
    <t>VST Industries Ltd</t>
  </si>
  <si>
    <t>INE342J01019</t>
  </si>
  <si>
    <t>Wabco India Ltd</t>
  </si>
  <si>
    <t>INE931S07017</t>
  </si>
  <si>
    <t>Power</t>
  </si>
  <si>
    <t>IND AA+</t>
  </si>
  <si>
    <t>9.45 Adani Transmission Limited NCD  (28 JUN 2018)</t>
  </si>
  <si>
    <t>INE121A07LX2</t>
  </si>
  <si>
    <t>ICRA AA</t>
  </si>
  <si>
    <t>Cholamandalam Investment And Finance Co Ltd NCD SBI Base Rate (30 MAY 2018)</t>
  </si>
  <si>
    <t>INE202B07HB2</t>
  </si>
  <si>
    <t>CARE AAA</t>
  </si>
  <si>
    <t>9.10 Dewan Housing Finance Corp Ltd NCD (16 MAR 2018)</t>
  </si>
  <si>
    <t>INE202B07IK1</t>
  </si>
  <si>
    <t>9.10 Dewan Housing Finance Corp Ltd NCD (09 SEP 2019)</t>
  </si>
  <si>
    <t>INE804I07I30</t>
  </si>
  <si>
    <t>9.8 ECL Finance Ltd NCD (31 DEC 2019)</t>
  </si>
  <si>
    <t>INE896L07231</t>
  </si>
  <si>
    <t>CARE AA-</t>
  </si>
  <si>
    <t>10.00 Indostar Capital Finance Ltd NCD (26 Dec19) PUT CALL(26Dec17)</t>
  </si>
  <si>
    <t>INE053F09HR2</t>
  </si>
  <si>
    <t>CRISIL AAA</t>
  </si>
  <si>
    <t>9.57 Indian Railways Finance Corporation Ltd NCD (31 MAY 2021)</t>
  </si>
  <si>
    <t>INE733E07KB4</t>
  </si>
  <si>
    <t>NTPC Ltd.</t>
  </si>
  <si>
    <t>8.10 NTPC Limited NCD (27 MAY 2021)</t>
  </si>
  <si>
    <t>Piramal Enterprises Limited</t>
  </si>
  <si>
    <t>Power Finance Corporation Ltd.</t>
  </si>
  <si>
    <t>INE020B08955</t>
  </si>
  <si>
    <t>8.36 Rural Electrification Corporation Ltd NCD (22 SEP 2020)</t>
  </si>
  <si>
    <t>INE110L08037</t>
  </si>
  <si>
    <t>Telecom - Services</t>
  </si>
  <si>
    <t>9.25 Reliance Jio Infocomm Limited NCD (16 JUN 2024)</t>
  </si>
  <si>
    <t>Ferrous Metals</t>
  </si>
  <si>
    <t>INE195S08017</t>
  </si>
  <si>
    <t>Construction</t>
  </si>
  <si>
    <t>ICRA AA (SO)</t>
  </si>
  <si>
    <t>10.60 Sunny View Estates Private Ltd NCD (24 Feb 2018)</t>
  </si>
  <si>
    <t>INE334L08025</t>
  </si>
  <si>
    <t>ICRA A+</t>
  </si>
  <si>
    <t>9.65 Ujjivan Financial Services NCD (16 NOV 2018)</t>
  </si>
  <si>
    <t>INE523H07403</t>
  </si>
  <si>
    <t>0.00 JM Financial Products Ltd  NCD (13 DEC 2017)</t>
  </si>
  <si>
    <t>Housing Development Finance Corporation Limited</t>
  </si>
  <si>
    <t>INE020B08AC9</t>
  </si>
  <si>
    <t>7.54 Rural Electrification Corporation Ltd NCD (30 DEC 2026)</t>
  </si>
  <si>
    <t>SOV</t>
  </si>
  <si>
    <t>INE021A01026</t>
  </si>
  <si>
    <t>Asian Paints Ltd</t>
  </si>
  <si>
    <t>INE176A01028</t>
  </si>
  <si>
    <t>Bata India Ltd</t>
  </si>
  <si>
    <t>INE580B01029</t>
  </si>
  <si>
    <t>Gruh Finance Ltd</t>
  </si>
  <si>
    <t>INE239A01016</t>
  </si>
  <si>
    <t>Nestle India Ltd</t>
  </si>
  <si>
    <t>INE761H01022</t>
  </si>
  <si>
    <t>TEXTILE PRODUCTS</t>
  </si>
  <si>
    <t>Page Industries Ltd</t>
  </si>
  <si>
    <t>INE686F01025</t>
  </si>
  <si>
    <t>United Breweries Ltd</t>
  </si>
  <si>
    <t>CARE AA+</t>
  </si>
  <si>
    <t>Gold</t>
  </si>
  <si>
    <t>INE012A01025</t>
  </si>
  <si>
    <t>ACC Ltd.</t>
  </si>
  <si>
    <t>INE406A01037</t>
  </si>
  <si>
    <t>AUROBINDO PHARMA LTD</t>
  </si>
  <si>
    <t>INE397D01024</t>
  </si>
  <si>
    <t>Bharti Airtel Ltd.</t>
  </si>
  <si>
    <t>INE028A01039</t>
  </si>
  <si>
    <t>Bank Of Baroda Ltd.</t>
  </si>
  <si>
    <t>INE121J01017</t>
  </si>
  <si>
    <t>Bharti Infratel Ltd</t>
  </si>
  <si>
    <t>TELECOM -  EQUIPMENT &amp; ACCESSORIES</t>
  </si>
  <si>
    <t>INE257A01026</t>
  </si>
  <si>
    <t>Bharat Heavy Electricals Ltd.</t>
  </si>
  <si>
    <t>INE029A01011</t>
  </si>
  <si>
    <t>Bharat Petroleum Ltd.</t>
  </si>
  <si>
    <t>INE059A01026</t>
  </si>
  <si>
    <t>CIPLA Ltd.</t>
  </si>
  <si>
    <t>INE522F01014</t>
  </si>
  <si>
    <t>Coal India Ltd.</t>
  </si>
  <si>
    <t>Minerals/Mining</t>
  </si>
  <si>
    <t>INE089A01023</t>
  </si>
  <si>
    <t>Dr Reddys Laboratories Ltd</t>
  </si>
  <si>
    <t>INE079A01024</t>
  </si>
  <si>
    <t>Ambuja Cements Ltd.</t>
  </si>
  <si>
    <t>INE129A01019</t>
  </si>
  <si>
    <t>GAIL (India) Limited</t>
  </si>
  <si>
    <t>Gas</t>
  </si>
  <si>
    <t>INE047A01021</t>
  </si>
  <si>
    <t>Grasim Industries Ltd.</t>
  </si>
  <si>
    <t>INE038A01020</t>
  </si>
  <si>
    <t>Non - Ferrous Metals</t>
  </si>
  <si>
    <t>Hindalco Industries Ltd</t>
  </si>
  <si>
    <t>INE860A01027</t>
  </si>
  <si>
    <t>HCL Technologies Ltd.</t>
  </si>
  <si>
    <t>Software</t>
  </si>
  <si>
    <t>INE040A01026</t>
  </si>
  <si>
    <t>HDFC Bank Ltd</t>
  </si>
  <si>
    <t>INE001A01036</t>
  </si>
  <si>
    <t>INE090A01021</t>
  </si>
  <si>
    <t>ICICI Bank Ltd</t>
  </si>
  <si>
    <t>INE669E01016</t>
  </si>
  <si>
    <t>IDEA CELLULAR LTD</t>
  </si>
  <si>
    <t>INE095A01012</t>
  </si>
  <si>
    <t>IndusInd Bank Limited</t>
  </si>
  <si>
    <t>INE009A01021</t>
  </si>
  <si>
    <t>Infosys Ltd</t>
  </si>
  <si>
    <t>INE018A01030</t>
  </si>
  <si>
    <t>Construction Project</t>
  </si>
  <si>
    <t>Larsen &amp; Toubro Ltd</t>
  </si>
  <si>
    <t>INE326A01037</t>
  </si>
  <si>
    <t>Lupin Ltd.</t>
  </si>
  <si>
    <t>INE585B01010</t>
  </si>
  <si>
    <t>Maruti Suzuki India Ltd</t>
  </si>
  <si>
    <t>INE742F01042</t>
  </si>
  <si>
    <t>Adani Ports and Special Economic Zone Ltd.</t>
  </si>
  <si>
    <t>INE733E01010</t>
  </si>
  <si>
    <t>INE213A01029</t>
  </si>
  <si>
    <t>Oil &amp; Natural Gas Corpn Ltd.</t>
  </si>
  <si>
    <t>Oil</t>
  </si>
  <si>
    <t>INE752E01010</t>
  </si>
  <si>
    <t>Power Grid Corporation Of India Ltd.</t>
  </si>
  <si>
    <t>INE002A01018</t>
  </si>
  <si>
    <t>Reliance Industries Ltd.</t>
  </si>
  <si>
    <t>INE062A01020</t>
  </si>
  <si>
    <t>State Bank of India Ltd</t>
  </si>
  <si>
    <t>INE044A01036</t>
  </si>
  <si>
    <t>Sun Pharmaceuticals Industries Ltd.</t>
  </si>
  <si>
    <t>IN9155A01020</t>
  </si>
  <si>
    <t>Tata Motors Ltd DVR</t>
  </si>
  <si>
    <t>INE245A01021</t>
  </si>
  <si>
    <t>Tata Power Company Ltd.</t>
  </si>
  <si>
    <t>INE467B01029</t>
  </si>
  <si>
    <t>Tata Consultancy Services Ltd</t>
  </si>
  <si>
    <t>INE669C01036</t>
  </si>
  <si>
    <t>Tech Mahindra Ltd.</t>
  </si>
  <si>
    <t>INE155A01022</t>
  </si>
  <si>
    <t>Tata Motors Ltd.</t>
  </si>
  <si>
    <t>INE081A01012</t>
  </si>
  <si>
    <t>Tata Steel Ltd</t>
  </si>
  <si>
    <t>INE481G01011</t>
  </si>
  <si>
    <t>UltraTech Cement Ltd</t>
  </si>
  <si>
    <t>INE238A01034</t>
  </si>
  <si>
    <t>Axis Bank Ltd</t>
  </si>
  <si>
    <t>INE075A01022</t>
  </si>
  <si>
    <t>Wipro Ltd</t>
  </si>
  <si>
    <t>INE528G01019</t>
  </si>
  <si>
    <t>Yes Bank Ltd</t>
  </si>
  <si>
    <t>INE256A01028</t>
  </si>
  <si>
    <t>Zee Entertainment Enterprises Ltd..</t>
  </si>
  <si>
    <t>CRISIL A1+</t>
  </si>
  <si>
    <t>ICRA A1+</t>
  </si>
  <si>
    <t>RBL Bank Limited</t>
  </si>
  <si>
    <t>CARE A1+</t>
  </si>
  <si>
    <t>Retailing</t>
  </si>
  <si>
    <t>TBL - Treasury Bills</t>
  </si>
  <si>
    <t>INE212H01026</t>
  </si>
  <si>
    <t>AIA ENGINEERING LIMITED</t>
  </si>
  <si>
    <t>INE296A01024</t>
  </si>
  <si>
    <t>Bajaj Finance Ltd</t>
  </si>
  <si>
    <t>INE010B01027</t>
  </si>
  <si>
    <t>Cadila Healthcare Ltd</t>
  </si>
  <si>
    <t>INE120A01034</t>
  </si>
  <si>
    <t>CARBORUNDUM UNIVERSAL LTD</t>
  </si>
  <si>
    <t>INE421D01022</t>
  </si>
  <si>
    <t>CCL Products (India) Limited</t>
  </si>
  <si>
    <t>INE348B01021</t>
  </si>
  <si>
    <t>Century Plyboards (India) Limited</t>
  </si>
  <si>
    <t>INE285A01027</t>
  </si>
  <si>
    <t>ELGI EQUIPMENT LTD</t>
  </si>
  <si>
    <t>INE548C01032</t>
  </si>
  <si>
    <t>Emami Ltd</t>
  </si>
  <si>
    <t>INE913H01037</t>
  </si>
  <si>
    <t>ENDURANCE TECHNOLOGIES LIMITED</t>
  </si>
  <si>
    <t>INE042A01014</t>
  </si>
  <si>
    <t>Escorts Limited</t>
  </si>
  <si>
    <t>INE183A01016</t>
  </si>
  <si>
    <t>Finolex Industries Limited</t>
  </si>
  <si>
    <t>INE246F01010</t>
  </si>
  <si>
    <t>Gujarat State Petronet Limited</t>
  </si>
  <si>
    <t>INE049A01027</t>
  </si>
  <si>
    <t>Himatsingka Seide Limited</t>
  </si>
  <si>
    <t>INE531E01026</t>
  </si>
  <si>
    <t>Hindustan Copper Limited</t>
  </si>
  <si>
    <t>INE148I01020</t>
  </si>
  <si>
    <t>Indiabulls Housing Finance Limited</t>
  </si>
  <si>
    <t>INE092T01019</t>
  </si>
  <si>
    <t xml:space="preserve">IDFC Bank Limited </t>
  </si>
  <si>
    <t>INE573A01042</t>
  </si>
  <si>
    <t>JK TYRE AND INDUSTRIES LIMITED</t>
  </si>
  <si>
    <t>Healthcare Services</t>
  </si>
  <si>
    <t>INE405E01023</t>
  </si>
  <si>
    <t>Minda Industries Limited</t>
  </si>
  <si>
    <t>INE775A01035</t>
  </si>
  <si>
    <t>MOTHERSON SUMI SYSTEMS LTD</t>
  </si>
  <si>
    <t>Navin Fluorine International Limited</t>
  </si>
  <si>
    <t>INE603J01030</t>
  </si>
  <si>
    <t>PI Industries Limited</t>
  </si>
  <si>
    <t>INE331A01037</t>
  </si>
  <si>
    <t>The Ramco Cements Limited</t>
  </si>
  <si>
    <t>INE976G01028</t>
  </si>
  <si>
    <t>INE058A01010</t>
  </si>
  <si>
    <t>Sanofi India Limited</t>
  </si>
  <si>
    <t>INE205A01025</t>
  </si>
  <si>
    <t>Vedanta Ltd (OLD NAME SESA STERLITE LTD)</t>
  </si>
  <si>
    <t>INE089C01029</t>
  </si>
  <si>
    <t>Sterlite Technologies Limited</t>
  </si>
  <si>
    <t>INE195A01028</t>
  </si>
  <si>
    <t>Supreme Industries Limited</t>
  </si>
  <si>
    <t>INE670A01012</t>
  </si>
  <si>
    <t>TATA ELXSI LTD</t>
  </si>
  <si>
    <t>INE685A01028</t>
  </si>
  <si>
    <t>Torrent Pharmaceuticals Ltd</t>
  </si>
  <si>
    <t>INE849A01020</t>
  </si>
  <si>
    <t>Trent Limited</t>
  </si>
  <si>
    <t>INE956G01038</t>
  </si>
  <si>
    <t>VA TECH WABAG LIMITED</t>
  </si>
  <si>
    <t>ENGINEERING SERVICES</t>
  </si>
  <si>
    <t>INE410B01029</t>
  </si>
  <si>
    <t>Vinati Organics Limited</t>
  </si>
  <si>
    <t>Bharat Electronics Ltd</t>
  </si>
  <si>
    <t>INE267A01025</t>
  </si>
  <si>
    <t>Hindustan Zinc Ltd</t>
  </si>
  <si>
    <t>INE242A01010</t>
  </si>
  <si>
    <t>Indian Oil Corporation Ltd</t>
  </si>
  <si>
    <t>INE208A01029</t>
  </si>
  <si>
    <t>Ashok Leyland Ltd</t>
  </si>
  <si>
    <t>INE918I01018</t>
  </si>
  <si>
    <t>Bajaj Finserv Ltd.</t>
  </si>
  <si>
    <t>INE016A01026</t>
  </si>
  <si>
    <t>Dabur India Ltd.</t>
  </si>
  <si>
    <t>INE361B01024</t>
  </si>
  <si>
    <t>Divis Laboratories Ltd</t>
  </si>
  <si>
    <t>INE271C01023</t>
  </si>
  <si>
    <t>DLF Ltd</t>
  </si>
  <si>
    <t>INE935A01035</t>
  </si>
  <si>
    <t>Glenmark Pharmaceuticals Ltd.</t>
  </si>
  <si>
    <t>INE176B01034</t>
  </si>
  <si>
    <t>Havells India Limited</t>
  </si>
  <si>
    <t>INE094A01015</t>
  </si>
  <si>
    <t>Hindustan Petroleum Corporation Ltd.</t>
  </si>
  <si>
    <t>INE646L01027</t>
  </si>
  <si>
    <t>Interglobe Aviation Limited</t>
  </si>
  <si>
    <t>INE019A01038</t>
  </si>
  <si>
    <t>JSW Steel Ltd</t>
  </si>
  <si>
    <t>INE115A01026</t>
  </si>
  <si>
    <t>LIC Housing Finance Ltd.</t>
  </si>
  <si>
    <t>INE196A01026</t>
  </si>
  <si>
    <t>Marico Limited</t>
  </si>
  <si>
    <t>INE854D01016</t>
  </si>
  <si>
    <t>United Spirits Ltd</t>
  </si>
  <si>
    <t>INE848E01016</t>
  </si>
  <si>
    <t>NHPC Ltd</t>
  </si>
  <si>
    <t>INE584A01023</t>
  </si>
  <si>
    <t>NMDC LTD</t>
  </si>
  <si>
    <t>INE881D01027</t>
  </si>
  <si>
    <t>Oracle Financial Services Software Ltd.</t>
  </si>
  <si>
    <t>INE274J01014</t>
  </si>
  <si>
    <t>OIL INDIA LTD</t>
  </si>
  <si>
    <t>INE134E01011</t>
  </si>
  <si>
    <t>INE140A01024</t>
  </si>
  <si>
    <t>INE160A01022</t>
  </si>
  <si>
    <t>Punjab National Bank Ltd</t>
  </si>
  <si>
    <t>INE114A01011</t>
  </si>
  <si>
    <t>Steel Authority of India Ltd</t>
  </si>
  <si>
    <t>INE003A01024</t>
  </si>
  <si>
    <t>Siemens Ltd</t>
  </si>
  <si>
    <t>INE721A01013</t>
  </si>
  <si>
    <t>SHRIRAM TRANSPORT FINANCE COMPANY Ltd.</t>
  </si>
  <si>
    <t>INE280A01028</t>
  </si>
  <si>
    <t>Titan Company Limited</t>
  </si>
  <si>
    <t>INE628A01036</t>
  </si>
  <si>
    <t>UPL LTD</t>
  </si>
  <si>
    <t>INE202B07IJ3</t>
  </si>
  <si>
    <t>9.05 Dewan Housing Finance Corp Ltd NCD (09 SEP 2019)</t>
  </si>
  <si>
    <t>INE535H07944</t>
  </si>
  <si>
    <t>7.9731 Fullerton India Credit Company Ltd  NCD  (22 MAR 2019)</t>
  </si>
  <si>
    <t>INE769A01020</t>
  </si>
  <si>
    <t>Aarti Industries Limited</t>
  </si>
  <si>
    <t>INE340A01012</t>
  </si>
  <si>
    <t>BIRLA CORPORATION LIMITED</t>
  </si>
  <si>
    <t>INE055A01016</t>
  </si>
  <si>
    <t>Century Textiles and Industries Limited</t>
  </si>
  <si>
    <t>INE202B01012</t>
  </si>
  <si>
    <t>Dewan Housing Finance Corporation Limited</t>
  </si>
  <si>
    <t>INE235A01022</t>
  </si>
  <si>
    <t>Finolex Cables Limited</t>
  </si>
  <si>
    <t>INE233A01035</t>
  </si>
  <si>
    <t>Godrej Industries Limited</t>
  </si>
  <si>
    <t>INE578A01017</t>
  </si>
  <si>
    <t>HEIDELBERG CEMENT INDIA LIMITED</t>
  </si>
  <si>
    <t>INE043D01016</t>
  </si>
  <si>
    <t>Infrastucture Development Finance Co Ltd</t>
  </si>
  <si>
    <t>INE663F01024</t>
  </si>
  <si>
    <t>Info Edge India Limited</t>
  </si>
  <si>
    <t>INE312H01016</t>
  </si>
  <si>
    <t>Inox Leisure Limited</t>
  </si>
  <si>
    <t>INE175A01038</t>
  </si>
  <si>
    <t>Jain Irrigation Systems Limited</t>
  </si>
  <si>
    <t>INE121E01018</t>
  </si>
  <si>
    <t>JSW Energy Limited</t>
  </si>
  <si>
    <t>INE531A01024</t>
  </si>
  <si>
    <t>Kansai Nerolac Paints Limited</t>
  </si>
  <si>
    <t>INE347G01014</t>
  </si>
  <si>
    <t>Petronet LNG Ltd.</t>
  </si>
  <si>
    <t>INE020B01018</t>
  </si>
  <si>
    <t>Rural Electrification Corporation Ltd.</t>
  </si>
  <si>
    <t>INE036A01016</t>
  </si>
  <si>
    <t>Reliance Infrastructure Ltd.</t>
  </si>
  <si>
    <t>INE387A01021</t>
  </si>
  <si>
    <t>Sundram Fasteners Limited</t>
  </si>
  <si>
    <t>INE424H01027</t>
  </si>
  <si>
    <t>Sun TV Network Limited</t>
  </si>
  <si>
    <t>INE325A01013</t>
  </si>
  <si>
    <t>TIMKEN INDIA LIMITED</t>
  </si>
  <si>
    <t>INE149A01025</t>
  </si>
  <si>
    <t>Tube Investments of India Limited</t>
  </si>
  <si>
    <t>INE421C01016</t>
  </si>
  <si>
    <t>TVS Srichakra Limited</t>
  </si>
  <si>
    <t>7.00 IDBI BANK MARGIN FD (25 OCT 2017)</t>
  </si>
  <si>
    <t>7.00 IDBI BANK MARGIN FD (24 OCT 2017)</t>
  </si>
  <si>
    <t>7.00 IDBI BANK MARGIN FD (23 OCT 2017)</t>
  </si>
  <si>
    <t>7.25 IDBI BANK MARGIN FD (20 OCT 2017)</t>
  </si>
  <si>
    <t>7.25 IDBI BANK MARGIN FD (19 OCT 2017)</t>
  </si>
  <si>
    <t>7.25 IDBI BANK MARGIN FD (18 OCT 2017)</t>
  </si>
  <si>
    <t>7.25 IDBI BANK MARGIN FD (17 OCT 2017)</t>
  </si>
  <si>
    <t>7.25 IDBI BANK MARGIN FD (16 OCT 2017)</t>
  </si>
  <si>
    <t>7.25 IDBI BANK MARGIN FD (13 OCT 2017)</t>
  </si>
  <si>
    <t>INE860H07DB3</t>
  </si>
  <si>
    <t>ICRA AA+</t>
  </si>
  <si>
    <t>8.70 Aditya Birla Finance Ltd  NCD (22 JUL 2019)</t>
  </si>
  <si>
    <t>INE121A07NB4</t>
  </si>
  <si>
    <t>08.10 Cholamandalam Investment And Finance Co Ltd NCD (22 NOV 2019)</t>
  </si>
  <si>
    <t>INE514E08DD7</t>
  </si>
  <si>
    <t>09.70 EXIM BANK NCD (21 NOV 2018)</t>
  </si>
  <si>
    <t>INE053F07850</t>
  </si>
  <si>
    <t>8.33 Indian Railways Finance Corporation Ltd NCD (26 MAR 2019)</t>
  </si>
  <si>
    <t>INE134E08HN4</t>
  </si>
  <si>
    <t>8.40 Power Finance Corporation Ltd NCD (29 JUN 2018)</t>
  </si>
  <si>
    <t>INE134E08DW4</t>
  </si>
  <si>
    <t>9.44 Power Finance Corporation Ltd NCD (PUT/CALL 23 SEP 2018) (23 SEP 2021)</t>
  </si>
  <si>
    <t>INE134E08HU9</t>
  </si>
  <si>
    <t>8.28 Power Finance Corporation Ltd NCD (04 SEP 2018)</t>
  </si>
  <si>
    <t>INE110L07021</t>
  </si>
  <si>
    <t>8.40 Reliance Jio Infocomm Limited NCD (03 AUG 2018)</t>
  </si>
  <si>
    <t>INE657I07027</t>
  </si>
  <si>
    <t>10.95 Reliance Gas Transportation Infrastructure Ltd NCD (06 JAN 2019)</t>
  </si>
  <si>
    <t>INE306N07IH1</t>
  </si>
  <si>
    <t>8.615 Tata Capital Financial Services Ltd NCD (29 JUL 2019)</t>
  </si>
  <si>
    <t>INE095A16VV2</t>
  </si>
  <si>
    <t>IndusInd Bank CD (20 FEB 2018)</t>
  </si>
  <si>
    <t>INE202B07HQ0</t>
  </si>
  <si>
    <t>9.10 Dewan Housing Finance Corp Ltd NCD (16 AUG 2019)</t>
  </si>
  <si>
    <t>INE019A07365</t>
  </si>
  <si>
    <t>ICRA AA-</t>
  </si>
  <si>
    <t>10.20 JSW Steel Ltd NCD (05 Sep 2017)</t>
  </si>
  <si>
    <t>INE115A07ID2</t>
  </si>
  <si>
    <t>8.35 LIC Housing Finance Ltd NCD  (18 OCT 2019) (PUT 17 NOV 2017)</t>
  </si>
  <si>
    <t>INE115A07HR4</t>
  </si>
  <si>
    <t>8.60 LIC Housing Finance Ltd NCD  (29 JUL 2020) (PUT 23.02.18)</t>
  </si>
  <si>
    <t>INE909H07CH7</t>
  </si>
  <si>
    <t>CRISIL AA</t>
  </si>
  <si>
    <t>9.10 Tata Motors Finance Ltd NCD (20 NOV 2017)</t>
  </si>
  <si>
    <t>***** End of Report *****</t>
  </si>
  <si>
    <t>Scheme : IDBI DIVERSIFIED EQUITY FUND</t>
  </si>
  <si>
    <t>Equity &amp; Equity related</t>
  </si>
  <si>
    <t>Listed</t>
  </si>
  <si>
    <t>Sub Total</t>
  </si>
  <si>
    <t>Unlisted</t>
  </si>
  <si>
    <t>Nil</t>
  </si>
  <si>
    <t xml:space="preserve">Sub Total </t>
  </si>
  <si>
    <t>Debt Instruments -</t>
  </si>
  <si>
    <t>a) Listed/awaiting listing on stock exchanges</t>
  </si>
  <si>
    <t>b) Privately Placed/Unlisted</t>
  </si>
  <si>
    <t>CBLO</t>
  </si>
  <si>
    <t>Scheme : IDBI CORPORATE  DEBT OPPORTUNITIES FUND</t>
  </si>
  <si>
    <t>Name of the instrument</t>
  </si>
  <si>
    <t>Industry Name</t>
  </si>
  <si>
    <t>Quantity</t>
  </si>
  <si>
    <t xml:space="preserve">Market Value
</t>
  </si>
  <si>
    <t>% to NAV</t>
  </si>
  <si>
    <t>Rs. In Lakhs</t>
  </si>
  <si>
    <t>c)Securitized Debt Instruments</t>
  </si>
  <si>
    <t>Money Market Instruments</t>
  </si>
  <si>
    <t>Total</t>
  </si>
  <si>
    <t>Cash &amp; Cash Receivables :</t>
  </si>
  <si>
    <t>Net Assets :(Grand Total)</t>
  </si>
  <si>
    <t>Scheme : IDBI DYNAMIC BOND FUND</t>
  </si>
  <si>
    <t>GSEC - GOVT SECURITIES</t>
  </si>
  <si>
    <t>Money Market Instrument</t>
  </si>
  <si>
    <t>Scheme : IDBI Equity Advantage Fund</t>
  </si>
  <si>
    <t xml:space="preserve">Equity &amp; Equity related - </t>
  </si>
  <si>
    <t>Debt Instruments</t>
  </si>
  <si>
    <t>Scheme : IDBI GILT FUND</t>
  </si>
  <si>
    <t>a)Listed / awaiting listing on Stock Exchanges</t>
  </si>
  <si>
    <t>Scheme : IDBI GOLD FUND</t>
  </si>
  <si>
    <t>Scheme : IDBI Gold Exchange Traded Fund</t>
  </si>
  <si>
    <t>Scheme : IDBI NIFTY INDEX FUND</t>
  </si>
  <si>
    <t>Units of IDBI Gold Exchange Traded Fund</t>
  </si>
  <si>
    <t>Physical Gold and Gold related instruments*</t>
  </si>
  <si>
    <t>Scheme : IDBI LIQUID FUND</t>
  </si>
  <si>
    <t>Debt Instruments-</t>
  </si>
  <si>
    <t>CP</t>
  </si>
  <si>
    <t>CD</t>
  </si>
  <si>
    <t>Debt Instrument</t>
  </si>
  <si>
    <t>c)Securitized Debt instruments</t>
  </si>
  <si>
    <t>Scheme : IDBI MIDCAP FUND</t>
  </si>
  <si>
    <t xml:space="preserve">a) Listed </t>
  </si>
  <si>
    <t>Scheme : IDBI NIFTY JUNIOR INDEX FUND</t>
  </si>
  <si>
    <t>Scheme : IDBI MONTHLY INCOME PLAN</t>
  </si>
  <si>
    <t>Scheme : IDBI Prudence Fund</t>
  </si>
  <si>
    <t>Scheme : IDBI SHORT TERM BOND FUND</t>
  </si>
  <si>
    <t>Scheme : IDBI INDIA TOP 100 EQUITY FUND</t>
  </si>
  <si>
    <t>c) Securitized Debt Instruments</t>
  </si>
  <si>
    <t>Scheme : IDBI ULTRA SHORT TERM FUND</t>
  </si>
  <si>
    <t>a) Listed</t>
  </si>
  <si>
    <t xml:space="preserve">*Fixed Deposit placed for margin purpose for derivative exposure </t>
  </si>
  <si>
    <t>Mutual Fund investments are subject to market risks, read all scheme related documents carefully</t>
  </si>
  <si>
    <t>Sr. No.</t>
  </si>
  <si>
    <t>Scheme Name</t>
  </si>
  <si>
    <t>IDBI Diversified Equity Fund</t>
  </si>
  <si>
    <t>IDBI Corporate Debt Opportunities Fund</t>
  </si>
  <si>
    <t>IDBI Dynamic Bond Fund</t>
  </si>
  <si>
    <t>IDBI Equity Advantage Fund</t>
  </si>
  <si>
    <t>IDBI Gilt Fund</t>
  </si>
  <si>
    <t>IDBI Gold Fund</t>
  </si>
  <si>
    <t>IDBI Gold Exchange Traded Fund</t>
  </si>
  <si>
    <t>IDBI Nifty Index Fund</t>
  </si>
  <si>
    <t>IDBI Liquid Fund</t>
  </si>
  <si>
    <t>IDBI Midcap Fund</t>
  </si>
  <si>
    <t>IDBI Monthly Income Plan</t>
  </si>
  <si>
    <t>IDBI Nifty Junior Index Fund</t>
  </si>
  <si>
    <t>IDBI Prudence Fund</t>
  </si>
  <si>
    <t>IDBI Short Term Bond Fund</t>
  </si>
  <si>
    <t>IDBI India Top 100 Equity Fund</t>
  </si>
  <si>
    <t>IDBI Ultra Short Term Fund</t>
  </si>
  <si>
    <t>Total :</t>
  </si>
  <si>
    <t>Cash &amp;&amp; Cash Receivables :</t>
  </si>
  <si>
    <t>Net Assets :</t>
  </si>
  <si>
    <t>9.30 Dewan Housing Finance Corp Ltd NCD (16 AUG 2026)</t>
  </si>
  <si>
    <t>INE202B07HV0</t>
  </si>
  <si>
    <t>9.21 Punjab National Bank NCD (CALL 31.03.2022) (31 MAR 2117)</t>
  </si>
  <si>
    <t>INE160A08126</t>
  </si>
  <si>
    <t>8.99 Aadhar Housing Finance Ltd NCD (25 JUN 2018)</t>
  </si>
  <si>
    <t>INE538L07387</t>
  </si>
  <si>
    <t>CARE AA+(SO)</t>
  </si>
  <si>
    <t>Reliance Home Finance Limited CP (08 NOV 2017)</t>
  </si>
  <si>
    <t>INE217K14CI3</t>
  </si>
  <si>
    <t>06.79 GS 15 MAY 2027</t>
  </si>
  <si>
    <t>IN0020170026</t>
  </si>
  <si>
    <t>GOVERMENT OF INDIA</t>
  </si>
  <si>
    <t>Sub Total :</t>
  </si>
  <si>
    <t xml:space="preserve">CBLO </t>
  </si>
  <si>
    <t>Gujarat Fluorochemicals Ltd CP (24 AUG 2017)</t>
  </si>
  <si>
    <t>INE538A14352</t>
  </si>
  <si>
    <t>Raymond Limited CP (25 AUG 2017)</t>
  </si>
  <si>
    <t>INE301A14EC5</t>
  </si>
  <si>
    <t>Bajaj Electricals Ltd CP (29 AUG 2017)</t>
  </si>
  <si>
    <t>INE193E14697</t>
  </si>
  <si>
    <t>ICICI BANK CD (18 AUG 2017)</t>
  </si>
  <si>
    <t>INE090A162L8</t>
  </si>
  <si>
    <t>Akzo Nobel India Ltd</t>
  </si>
  <si>
    <t>INE133A01011</t>
  </si>
  <si>
    <t>AMARA RAJA BATTERIES LTD</t>
  </si>
  <si>
    <t>INE885A01032</t>
  </si>
  <si>
    <t>PNB Housing Finance Limited</t>
  </si>
  <si>
    <t>INE572E01012</t>
  </si>
  <si>
    <t>Dalmia Bharat Limited</t>
  </si>
  <si>
    <t>INE439L01019</t>
  </si>
  <si>
    <t>NATIONAL ALUMINIUM CO LTD</t>
  </si>
  <si>
    <t>INE139A01034</t>
  </si>
  <si>
    <t>JOHNSON CONTROLS-HITACHI AIR CONDITIONING INDIA LTD</t>
  </si>
  <si>
    <t>INE782A01015</t>
  </si>
  <si>
    <t>CESC LTD.</t>
  </si>
  <si>
    <t>INE486A01013</t>
  </si>
  <si>
    <t>BHARAT FINANCIAL INCLUSION LIMITED</t>
  </si>
  <si>
    <t>INE180K01011</t>
  </si>
  <si>
    <t>Strides Shasun Limited</t>
  </si>
  <si>
    <t>INE939A01011</t>
  </si>
  <si>
    <t>TRIDENT LIMITED</t>
  </si>
  <si>
    <t>INE064C01014</t>
  </si>
  <si>
    <t>Kirloskar Oil Engines Limited</t>
  </si>
  <si>
    <t>INE146L01010</t>
  </si>
  <si>
    <t>Gujarat Gas Ltd</t>
  </si>
  <si>
    <t>INE844O01022</t>
  </si>
  <si>
    <t>ZYDUS WELLNESS LIMITED</t>
  </si>
  <si>
    <t>INE768C01010</t>
  </si>
  <si>
    <t>Housing &amp; Urban Development Corporation Ltd</t>
  </si>
  <si>
    <t>INE031A01017</t>
  </si>
  <si>
    <t>BAJAJ ELECTRICALS LIMITED</t>
  </si>
  <si>
    <t>INE193E01025</t>
  </si>
  <si>
    <r>
      <rPr>
        <b/>
        <sz val="10"/>
        <rFont val="Arial"/>
        <family val="2"/>
      </rPr>
      <t>Unlisted</t>
    </r>
    <r>
      <rPr>
        <sz val="10"/>
        <rFont val="Arial"/>
        <family val="2"/>
      </rPr>
      <t xml:space="preserve"> </t>
    </r>
  </si>
  <si>
    <t>7.5% Vendanta Redeemable Preference Shares</t>
  </si>
  <si>
    <t>INE205A04011</t>
  </si>
  <si>
    <t>INE263A01024</t>
  </si>
  <si>
    <t>ICICI Prudential Life Insurance Company Ltd</t>
  </si>
  <si>
    <t>INE726G01019</t>
  </si>
  <si>
    <t>Tata Communications Limited</t>
  </si>
  <si>
    <t>INE151A01013</t>
  </si>
  <si>
    <t>Sintex Plastics Technology Ltd</t>
  </si>
  <si>
    <t xml:space="preserve">9.20 ICICI BANK NCD (Call 17 MAR 2022)  (17 MAR 2117) </t>
  </si>
  <si>
    <t>INE090A08TW2</t>
  </si>
  <si>
    <t>7.95 LIC Housing Finance Ltd NCD (24 MAR 2022)</t>
  </si>
  <si>
    <t>INE115A07LM7</t>
  </si>
  <si>
    <t>7.42 Power Finance Corporation Ltd NCD (26 JUN 2020)</t>
  </si>
  <si>
    <t>INE134E08IY9</t>
  </si>
  <si>
    <t>9.21 Punjab National Bank NCD ( CALL 29.03.2022) (29 MAR 2117)</t>
  </si>
  <si>
    <t>INE160A08118</t>
  </si>
  <si>
    <t>6.90 IDBI BANK MARGIN FD (27 MAR 2018)</t>
  </si>
  <si>
    <t>CP - Commercial Paper.</t>
  </si>
  <si>
    <t xml:space="preserve">CP </t>
  </si>
  <si>
    <t>Fixed Deposits*</t>
  </si>
  <si>
    <t>8.15 Piramal Enterprises Limited NCD (14 JUN 2019)</t>
  </si>
  <si>
    <t>INE140A07344</t>
  </si>
  <si>
    <t>IDBI Small Cap Fund</t>
  </si>
  <si>
    <t>Piramal Enterprises Limited CP (07 SEP 2017)</t>
  </si>
  <si>
    <t>INE140A14PV3</t>
  </si>
  <si>
    <t>PTC India Financial Services Ltd CP (13 SEP 2017)</t>
  </si>
  <si>
    <t>INE560K14843</t>
  </si>
  <si>
    <t>Indiabulls Housing Finance Ltd CP (21 SEP 2017)</t>
  </si>
  <si>
    <t>INE148I14SF6</t>
  </si>
  <si>
    <t>Piramal Enterprises Limited CP (05 SEP 2017)</t>
  </si>
  <si>
    <t>INE140A14PU5</t>
  </si>
  <si>
    <t>Aadhar Housing Finance Ltd CP (18 SEP 2017)</t>
  </si>
  <si>
    <t>INE538L14763</t>
  </si>
  <si>
    <t>DHFL Vysya Housing Finance Ltd CP (11 SEP 2017)</t>
  </si>
  <si>
    <t>INE883F14047</t>
  </si>
  <si>
    <t>TVS Credit Services Ltd CP (21 SEP 2017)</t>
  </si>
  <si>
    <t>INE729N14AM7</t>
  </si>
  <si>
    <t>Bajaj Electricals Ltd CP (12 SEP 2017)</t>
  </si>
  <si>
    <t>INE193E14705</t>
  </si>
  <si>
    <t>Cox And Kings Ltd CP (21 SEP 2017)</t>
  </si>
  <si>
    <t>INE008I14IL1</t>
  </si>
  <si>
    <t>IDFC Bank CD (29 AUG 2017)</t>
  </si>
  <si>
    <t>INE092T16AG4</t>
  </si>
  <si>
    <t>RBL Bank Ltd CD (04 SEP 2017)</t>
  </si>
  <si>
    <t>INE976G16FR1</t>
  </si>
  <si>
    <t>RBL Bank Ltd CD (24 AUG 2017)</t>
  </si>
  <si>
    <t>INE976G16FV3</t>
  </si>
  <si>
    <t>IndusInd Bank CD (31 AUG 2017)</t>
  </si>
  <si>
    <t>INE095A16TV6</t>
  </si>
  <si>
    <t>IndusInd Bank CD (07 SEP 2017)</t>
  </si>
  <si>
    <t>INE095A16TW4</t>
  </si>
  <si>
    <t>91 DTB 21092017</t>
  </si>
  <si>
    <t>IN002017X163</t>
  </si>
  <si>
    <t>91 DTB 28092017</t>
  </si>
  <si>
    <t>IN002017X171</t>
  </si>
  <si>
    <t>FD - Fixed Deposits</t>
  </si>
  <si>
    <t>7.00 Lakshmi Vilas Bank FD (14 SEP 2017)</t>
  </si>
  <si>
    <t>BEML Ltd</t>
  </si>
  <si>
    <t>INE258A01016</t>
  </si>
  <si>
    <t>Fortis Healthcare Limited</t>
  </si>
  <si>
    <t>INE061F01013</t>
  </si>
  <si>
    <t>GSEC - GOVT SECURITIES(GSE)</t>
  </si>
  <si>
    <t>b) Unlisted</t>
  </si>
  <si>
    <t>9.22 Piramal Enterprises Limited NCD (29 MAY 2018)</t>
  </si>
  <si>
    <t>INE140A08SJ4</t>
  </si>
  <si>
    <t>8.38 Steel Authority of India Ltd. NCD (16 Dec 2017)</t>
  </si>
  <si>
    <t>INE114A07877</t>
  </si>
  <si>
    <t>IND AA</t>
  </si>
  <si>
    <t>Scheme : IDBI SMALL CAP FUND</t>
  </si>
  <si>
    <t>3M India Ltd</t>
  </si>
  <si>
    <t>INE470A01017</t>
  </si>
  <si>
    <t>V S T Tillers Tractors Limited</t>
  </si>
  <si>
    <t>INE764D01017</t>
  </si>
  <si>
    <t>Tata Global Beverages Ltd</t>
  </si>
  <si>
    <t>INE192A01025</t>
  </si>
  <si>
    <t>Sundaram Clayton Limited</t>
  </si>
  <si>
    <t>INE105A01035</t>
  </si>
  <si>
    <t>CBLO - 01AUG2017</t>
  </si>
  <si>
    <t>11.00 J K Cement Ltd NCD (09 SEP 2020)</t>
  </si>
  <si>
    <t>INE823G07045</t>
  </si>
  <si>
    <t>HDFC Bank Ltd CD (12 JUN 2018)</t>
  </si>
  <si>
    <t>INE040A16BO5</t>
  </si>
  <si>
    <t>IND A1+</t>
  </si>
  <si>
    <t>ICICI BANK CD (18 JUL 2018)</t>
  </si>
  <si>
    <t>INE090A164M2</t>
  </si>
  <si>
    <t>Cox And Kings Ltd CP (27 JUN 2018)</t>
  </si>
  <si>
    <t>INE008I14IW8</t>
  </si>
  <si>
    <t>Power Finance Corporation Ltd CP (15 MAY 2018)</t>
  </si>
  <si>
    <t>INE134E14873</t>
  </si>
  <si>
    <t>Tata Motors Ltd CP (29 JUN 2018)</t>
  </si>
  <si>
    <t>INE155A14NB8</t>
  </si>
  <si>
    <t>ZCB-</t>
  </si>
  <si>
    <t xml:space="preserve">7.15 IDBI BANK MARGIN FD (PREPAYMENT PENALTY - NA) (13 DEC 2017) </t>
  </si>
  <si>
    <t xml:space="preserve">6.65 IDBI BANK MARGIN FD (PREPAYMENT PENALTY - NA) (19 JUN 2018) </t>
  </si>
  <si>
    <t xml:space="preserve">6.65 IDBI BANK MARGIN FD (PREPAYMENT PENALTY - NA) (20 JUN 2018) </t>
  </si>
  <si>
    <t>NCC Limited</t>
  </si>
  <si>
    <t>INE868B01028</t>
  </si>
  <si>
    <t>L And T Finance Holdings Ltd</t>
  </si>
  <si>
    <t>INE498L01015</t>
  </si>
  <si>
    <t>Portfolio Statement as on July 31, 2017</t>
  </si>
  <si>
    <t>Container Corporation of India Ltd.</t>
  </si>
  <si>
    <t>INE111A01017</t>
  </si>
  <si>
    <t>8.49 NTPC Limited NCD (25 Mar 2025)</t>
  </si>
  <si>
    <t>INE733E07JP6</t>
  </si>
  <si>
    <t>Mahindra &amp; Mahindra Financial Services Ltd</t>
  </si>
  <si>
    <t>INE774D01024</t>
  </si>
  <si>
    <t>INE048G01026</t>
  </si>
  <si>
    <t>Aditya Birla Financial Services Ltd</t>
  </si>
  <si>
    <t>IDFC Bank CD (30 OCT 2017)</t>
  </si>
  <si>
    <t>INE092T16BJ6</t>
  </si>
  <si>
    <t>Equitas Small Finance Bank CD (25 OCT 2017)</t>
  </si>
  <si>
    <t>INE063P16040</t>
  </si>
  <si>
    <t>Cooperatieve Rabobank UA CD (07 SEP 2017)</t>
  </si>
  <si>
    <t>INE480Q16176</t>
  </si>
  <si>
    <t>AXIS BANK CD (01 AUG 2017)</t>
  </si>
  <si>
    <t>INE238A16N69</t>
  </si>
  <si>
    <t>Power Grid Corp Of India Ltd CP (17 OCT 2017)</t>
  </si>
  <si>
    <t>INE752E14047</t>
  </si>
  <si>
    <t>Srei Equipment Finance Ltd CP (26 SEP 2017)</t>
  </si>
  <si>
    <t>INE881J14MB2</t>
  </si>
  <si>
    <t>ONGC Mangalore Petrochemicals Ltd CP (17 OCT 2017)</t>
  </si>
  <si>
    <t>INE053T14881</t>
  </si>
  <si>
    <t>Indiabulls Housing Finance Ltd CP (16 OCT 2017)</t>
  </si>
  <si>
    <t>INE148I14SP5</t>
  </si>
  <si>
    <t>National Fertilizers Ltd CP (08 SEP 2017)</t>
  </si>
  <si>
    <t>INE870D14AZ2</t>
  </si>
  <si>
    <t>FERTILISERS</t>
  </si>
  <si>
    <t>Steel Authority of India Ltd CP (18 OCT 2017)</t>
  </si>
  <si>
    <t>INE114A14ES8</t>
  </si>
  <si>
    <t>Manappuram Finance Ltd CP (28 SEP 2017)</t>
  </si>
  <si>
    <t>INE522D14GK8</t>
  </si>
  <si>
    <t>PTC India Financial Services Ltd CP (29 SEP 2017)</t>
  </si>
  <si>
    <t>INE560K14900</t>
  </si>
  <si>
    <t>Piramal Enterprises Limited CP (26 OCT 2017)</t>
  </si>
  <si>
    <t>INE140A14QB3</t>
  </si>
  <si>
    <t>IL And FS Financial Services Ltd CP (23 OCT 2017)</t>
  </si>
  <si>
    <t>INE121H14HD3</t>
  </si>
  <si>
    <t>JSW Steel Ltd CP (30 OCT 2017)</t>
  </si>
  <si>
    <t>INE019A14BX5</t>
  </si>
  <si>
    <t>Muthoot Homefin (India) Ltd CP (26 OCT 2017)</t>
  </si>
  <si>
    <t>INE652X14023</t>
  </si>
  <si>
    <t>Deepak Fertilisers and Petrochemicals Corp Ltd CP (22 Sep 2017)</t>
  </si>
  <si>
    <t>INE501A14CO9</t>
  </si>
  <si>
    <t>Chemicals-Others</t>
  </si>
  <si>
    <t>Aadhar Housing Finance Ltd CP (25 SEP 2017)</t>
  </si>
  <si>
    <t>INE538L14771</t>
  </si>
  <si>
    <t>KEC International Limited CP (28 SEP 2017)</t>
  </si>
  <si>
    <t>INE389H14CD7</t>
  </si>
  <si>
    <t>Eveready Industries India Ltd CP (28 SEP 2017)</t>
  </si>
  <si>
    <t>INE128A14238</t>
  </si>
  <si>
    <t>Cox And Kings Ltd CP (26 SEP 2017)</t>
  </si>
  <si>
    <t>INE008I14IR8</t>
  </si>
  <si>
    <t>Raymond Limited CP (16 OCT 2017)</t>
  </si>
  <si>
    <t>INE301A14EG6</t>
  </si>
  <si>
    <t>Aadhar Housing Finance Ltd CP (24 OCT 2017)</t>
  </si>
  <si>
    <t>INE538L14797</t>
  </si>
  <si>
    <t>JM Financial Asset Reconstruction Co Pvt Ltd CP (24 OCT 2017)</t>
  </si>
  <si>
    <t>INE265J14866</t>
  </si>
  <si>
    <t>NRB Bearings Ltd CP (28 SEP 2017)</t>
  </si>
  <si>
    <t>INE349A14909</t>
  </si>
  <si>
    <t>Bajaj Electricals Ltd CP (27 SEP 2017)</t>
  </si>
  <si>
    <t>INE193E14721</t>
  </si>
  <si>
    <t>Aditya Birla Money Ltd CP (28 SEP 2017)</t>
  </si>
  <si>
    <t>INE865C14934</t>
  </si>
  <si>
    <t>Bajaj Electricals Ltd CP (29 SEP 2017)</t>
  </si>
  <si>
    <t>INE193E14739</t>
  </si>
  <si>
    <t>HDB Financial Services Ltd CP (06 OCT 2017)</t>
  </si>
  <si>
    <t>INE756I14AD9</t>
  </si>
  <si>
    <t>Indostar Capital Finance Ltd CP (12 OCT 2017)</t>
  </si>
  <si>
    <t>INE896L14AO4</t>
  </si>
  <si>
    <t>Kirloskar Ferrous Industries Limited CP (29 SEP 2017)</t>
  </si>
  <si>
    <t>INE884B14291</t>
  </si>
  <si>
    <t>ONGC Mangalore Petrochemicals Ltd CP (11 AUG 2017)</t>
  </si>
  <si>
    <t>INE053T14790</t>
  </si>
  <si>
    <t>Rashtriya Chemicals And Fertilizers Ltd CP (22 AUG 2017)</t>
  </si>
  <si>
    <t>INE027A14133</t>
  </si>
  <si>
    <t>91 DTB 26102017</t>
  </si>
  <si>
    <t>IN002017X213</t>
  </si>
  <si>
    <t>182 DTB 19102017</t>
  </si>
  <si>
    <t>IN002017Y021</t>
  </si>
  <si>
    <t>91 DTB 12102017</t>
  </si>
  <si>
    <t>IN002017X197</t>
  </si>
  <si>
    <t>91 DTB 05102017</t>
  </si>
  <si>
    <t>IN002017X189</t>
  </si>
  <si>
    <t>Honeywell Automation India Limited</t>
  </si>
  <si>
    <t>INE671A01010</t>
  </si>
  <si>
    <t>TATA CHEMICALS Ltd.</t>
  </si>
  <si>
    <t>INE092A01019</t>
  </si>
  <si>
    <t>INEOS Styrolution India Limited</t>
  </si>
  <si>
    <t>INE189B01011</t>
  </si>
  <si>
    <t>RAJAPALAYAM MILLS LTD.</t>
  </si>
  <si>
    <t>INE296E01026</t>
  </si>
  <si>
    <t xml:space="preserve"> </t>
  </si>
  <si>
    <t>INE501W01021</t>
  </si>
  <si>
    <t>Mutual Fund investments are subject to market risks, read all scheme related documents carefully.</t>
  </si>
  <si>
    <t>*Comprises of 40 Kgs deposited in the Gold Monetisation Scheme of Bank of Nova Scotia.</t>
  </si>
  <si>
    <t>Total outstanding exposure in Derivative Instruments as on July 31, 2017 : Rs. 4191.38/- (Market Value in Lakhs)</t>
  </si>
</sst>
</file>

<file path=xl/styles.xml><?xml version="1.0" encoding="utf-8"?>
<styleSheet xmlns="http://schemas.openxmlformats.org/spreadsheetml/2006/main">
  <numFmts count="2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 mmm\ yyyy"/>
    <numFmt numFmtId="171" formatCode="dd\ mmm\ yyyy\ h:mm\ AM/PM"/>
    <numFmt numFmtId="172" formatCode="#,##0.0000;\(#,##0.0000\)"/>
    <numFmt numFmtId="173" formatCode="#,##0.00;\(#,##0.00\)"/>
    <numFmt numFmtId="174" formatCode="_ &quot;?&quot;\ * #,##0_ ;_ &quot;?&quot;\ * \-#,##0_ ;_ &quot;?&quot;\ * &quot;-&quot;_ ;_ @_ "/>
    <numFmt numFmtId="175" formatCode="_ &quot;?&quot;\ * #,##0.00_ ;_ &quot;?&quot;\ * \-#,##0.00_ ;_ &quot;?&quot;\ * &quot;-&quot;??_ ;_ @_ "/>
    <numFmt numFmtId="176" formatCode="0.0"/>
    <numFmt numFmtId="177" formatCode="0.000"/>
    <numFmt numFmtId="178" formatCode="#,##0.000000000000"/>
    <numFmt numFmtId="179" formatCode="0.00000"/>
    <numFmt numFmtId="180" formatCode="0.0000"/>
    <numFmt numFmtId="181" formatCode="0.000000"/>
    <numFmt numFmtId="182" formatCode="0.00;[Red]0.00"/>
    <numFmt numFmtId="183" formatCode="[$-4009]dd\ mmmm\ yyyy"/>
  </numFmts>
  <fonts count="51">
    <font>
      <sz val="10"/>
      <name val="Arial"/>
      <family val="0"/>
    </font>
    <font>
      <b/>
      <sz val="10"/>
      <color indexed="63"/>
      <name val="Arial"/>
      <family val="2"/>
    </font>
    <font>
      <sz val="9"/>
      <color indexed="63"/>
      <name val="Arial"/>
      <family val="2"/>
    </font>
    <font>
      <b/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u val="single"/>
      <sz val="10"/>
      <color indexed="12"/>
      <name val="Arial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173" fontId="2" fillId="0" borderId="0" xfId="0" applyNumberFormat="1" applyFont="1" applyAlignment="1">
      <alignment horizontal="right" vertical="top"/>
    </xf>
    <xf numFmtId="173" fontId="3" fillId="0" borderId="0" xfId="0" applyNumberFormat="1" applyFont="1" applyAlignment="1">
      <alignment horizontal="right" vertical="top"/>
    </xf>
    <xf numFmtId="49" fontId="4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73" fontId="3" fillId="0" borderId="11" xfId="0" applyNumberFormat="1" applyFont="1" applyBorder="1" applyAlignment="1">
      <alignment horizontal="right" vertical="top"/>
    </xf>
    <xf numFmtId="173" fontId="3" fillId="0" borderId="12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left"/>
    </xf>
    <xf numFmtId="39" fontId="3" fillId="0" borderId="12" xfId="0" applyNumberFormat="1" applyFont="1" applyFill="1" applyBorder="1" applyAlignment="1">
      <alignment horizontal="right" vertical="top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173" fontId="2" fillId="0" borderId="11" xfId="0" applyNumberFormat="1" applyFont="1" applyBorder="1" applyAlignment="1">
      <alignment horizontal="right" vertical="top"/>
    </xf>
    <xf numFmtId="0" fontId="6" fillId="0" borderId="10" xfId="0" applyFont="1" applyFill="1" applyBorder="1" applyAlignment="1">
      <alignment wrapText="1"/>
    </xf>
    <xf numFmtId="39" fontId="3" fillId="0" borderId="11" xfId="0" applyNumberFormat="1" applyFont="1" applyFill="1" applyBorder="1" applyAlignment="1">
      <alignment horizontal="right" vertical="top"/>
    </xf>
    <xf numFmtId="173" fontId="3" fillId="0" borderId="12" xfId="0" applyNumberFormat="1" applyFont="1" applyBorder="1" applyAlignment="1">
      <alignment horizontal="right" vertical="top"/>
    </xf>
    <xf numFmtId="0" fontId="0" fillId="0" borderId="11" xfId="0" applyBorder="1" applyAlignment="1">
      <alignment/>
    </xf>
    <xf numFmtId="173" fontId="4" fillId="0" borderId="0" xfId="0" applyNumberFormat="1" applyFont="1" applyAlignment="1">
      <alignment horizontal="right" vertical="top"/>
    </xf>
    <xf numFmtId="173" fontId="0" fillId="0" borderId="0" xfId="0" applyNumberFormat="1" applyAlignment="1">
      <alignment/>
    </xf>
    <xf numFmtId="49" fontId="4" fillId="0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173" fontId="2" fillId="0" borderId="11" xfId="0" applyNumberFormat="1" applyFont="1" applyBorder="1" applyAlignment="1">
      <alignment horizontal="right" vertical="top"/>
    </xf>
    <xf numFmtId="0" fontId="5" fillId="0" borderId="11" xfId="0" applyFont="1" applyFill="1" applyBorder="1" applyAlignment="1">
      <alignment/>
    </xf>
    <xf numFmtId="173" fontId="3" fillId="0" borderId="11" xfId="0" applyNumberFormat="1" applyFont="1" applyBorder="1" applyAlignment="1">
      <alignment horizontal="right" vertical="top"/>
    </xf>
    <xf numFmtId="173" fontId="4" fillId="0" borderId="11" xfId="0" applyNumberFormat="1" applyFont="1" applyBorder="1" applyAlignment="1">
      <alignment horizontal="right" vertical="top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173" fontId="2" fillId="0" borderId="12" xfId="0" applyNumberFormat="1" applyFont="1" applyBorder="1" applyAlignment="1">
      <alignment horizontal="right" vertical="top"/>
    </xf>
    <xf numFmtId="173" fontId="3" fillId="0" borderId="12" xfId="0" applyNumberFormat="1" applyFont="1" applyBorder="1" applyAlignment="1">
      <alignment horizontal="right" vertical="top"/>
    </xf>
    <xf numFmtId="0" fontId="0" fillId="0" borderId="13" xfId="0" applyBorder="1" applyAlignment="1">
      <alignment/>
    </xf>
    <xf numFmtId="49" fontId="4" fillId="0" borderId="11" xfId="0" applyNumberFormat="1" applyFont="1" applyFill="1" applyBorder="1" applyAlignment="1">
      <alignment horizontal="right" vertical="top" wrapText="1"/>
    </xf>
    <xf numFmtId="49" fontId="4" fillId="0" borderId="12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173" fontId="8" fillId="0" borderId="11" xfId="0" applyNumberFormat="1" applyFont="1" applyFill="1" applyBorder="1" applyAlignment="1">
      <alignment horizontal="right" vertical="top" wrapText="1"/>
    </xf>
    <xf numFmtId="39" fontId="8" fillId="0" borderId="11" xfId="0" applyNumberFormat="1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/>
    </xf>
    <xf numFmtId="173" fontId="4" fillId="0" borderId="12" xfId="0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73" fontId="4" fillId="0" borderId="0" xfId="0" applyNumberFormat="1" applyFont="1" applyBorder="1" applyAlignment="1">
      <alignment horizontal="right" vertical="top"/>
    </xf>
    <xf numFmtId="173" fontId="3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wrapText="1"/>
    </xf>
    <xf numFmtId="173" fontId="1" fillId="0" borderId="11" xfId="0" applyNumberFormat="1" applyFont="1" applyFill="1" applyBorder="1" applyAlignment="1">
      <alignment horizontal="right" vertical="top"/>
    </xf>
    <xf numFmtId="173" fontId="8" fillId="0" borderId="11" xfId="0" applyNumberFormat="1" applyFont="1" applyFill="1" applyBorder="1" applyAlignment="1">
      <alignment horizontal="right" vertical="top"/>
    </xf>
    <xf numFmtId="39" fontId="8" fillId="0" borderId="11" xfId="0" applyNumberFormat="1" applyFont="1" applyFill="1" applyBorder="1" applyAlignment="1">
      <alignment horizontal="right" vertical="top"/>
    </xf>
    <xf numFmtId="173" fontId="1" fillId="0" borderId="11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173" fontId="3" fillId="0" borderId="11" xfId="0" applyNumberFormat="1" applyFont="1" applyBorder="1" applyAlignment="1">
      <alignment horizontal="right" vertical="top" wrapText="1"/>
    </xf>
    <xf numFmtId="39" fontId="3" fillId="0" borderId="11" xfId="0" applyNumberFormat="1" applyFont="1" applyBorder="1" applyAlignment="1">
      <alignment horizontal="right" vertical="top" wrapText="1"/>
    </xf>
    <xf numFmtId="39" fontId="3" fillId="0" borderId="11" xfId="0" applyNumberFormat="1" applyFont="1" applyBorder="1" applyAlignment="1">
      <alignment vertical="top" wrapText="1"/>
    </xf>
    <xf numFmtId="39" fontId="3" fillId="0" borderId="12" xfId="0" applyNumberFormat="1" applyFont="1" applyFill="1" applyBorder="1" applyAlignment="1">
      <alignment vertical="top"/>
    </xf>
    <xf numFmtId="173" fontId="4" fillId="0" borderId="11" xfId="0" applyNumberFormat="1" applyFont="1" applyBorder="1" applyAlignment="1">
      <alignment horizontal="right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173" fontId="3" fillId="0" borderId="13" xfId="0" applyNumberFormat="1" applyFont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/>
    </xf>
    <xf numFmtId="0" fontId="41" fillId="0" borderId="11" xfId="53" applyBorder="1" applyAlignment="1" applyProtection="1">
      <alignment/>
      <protection/>
    </xf>
    <xf numFmtId="173" fontId="3" fillId="0" borderId="11" xfId="0" applyNumberFormat="1" applyFont="1" applyFill="1" applyBorder="1" applyAlignment="1">
      <alignment horizontal="right" vertical="top"/>
    </xf>
    <xf numFmtId="173" fontId="2" fillId="0" borderId="11" xfId="0" applyNumberFormat="1" applyFont="1" applyBorder="1" applyAlignment="1">
      <alignment horizontal="right" vertical="top"/>
    </xf>
    <xf numFmtId="173" fontId="3" fillId="0" borderId="11" xfId="0" applyNumberFormat="1" applyFont="1" applyBorder="1" applyAlignment="1">
      <alignment horizontal="right" vertical="top"/>
    </xf>
    <xf numFmtId="49" fontId="2" fillId="0" borderId="11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73" fontId="4" fillId="0" borderId="11" xfId="0" applyNumberFormat="1" applyFont="1" applyFill="1" applyBorder="1" applyAlignment="1">
      <alignment horizontal="right" vertical="top"/>
    </xf>
    <xf numFmtId="2" fontId="5" fillId="0" borderId="11" xfId="0" applyNumberFormat="1" applyFont="1" applyBorder="1" applyAlignment="1">
      <alignment/>
    </xf>
    <xf numFmtId="173" fontId="3" fillId="0" borderId="11" xfId="0" applyNumberFormat="1" applyFont="1" applyFill="1" applyBorder="1" applyAlignment="1">
      <alignment horizontal="right" vertical="top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173" fontId="3" fillId="0" borderId="15" xfId="0" applyNumberFormat="1" applyFont="1" applyFill="1" applyBorder="1" applyAlignment="1">
      <alignment horizontal="right" vertical="top"/>
    </xf>
    <xf numFmtId="0" fontId="0" fillId="0" borderId="11" xfId="0" applyFill="1" applyBorder="1" applyAlignment="1">
      <alignment/>
    </xf>
    <xf numFmtId="173" fontId="2" fillId="0" borderId="12" xfId="0" applyNumberFormat="1" applyFont="1" applyFill="1" applyBorder="1" applyAlignment="1">
      <alignment horizontal="right" vertical="top"/>
    </xf>
    <xf numFmtId="173" fontId="3" fillId="0" borderId="12" xfId="0" applyNumberFormat="1" applyFont="1" applyBorder="1" applyAlignment="1">
      <alignment horizontal="right" vertical="top"/>
    </xf>
    <xf numFmtId="173" fontId="8" fillId="0" borderId="12" xfId="0" applyNumberFormat="1" applyFont="1" applyFill="1" applyBorder="1" applyAlignment="1">
      <alignment horizontal="right" vertical="top"/>
    </xf>
    <xf numFmtId="39" fontId="8" fillId="0" borderId="12" xfId="0" applyNumberFormat="1" applyFont="1" applyFill="1" applyBorder="1" applyAlignment="1">
      <alignment horizontal="right" vertical="top"/>
    </xf>
    <xf numFmtId="173" fontId="3" fillId="0" borderId="13" xfId="0" applyNumberFormat="1" applyFont="1" applyBorder="1" applyAlignment="1">
      <alignment horizontal="right" vertical="top"/>
    </xf>
    <xf numFmtId="173" fontId="9" fillId="0" borderId="11" xfId="0" applyNumberFormat="1" applyFont="1" applyFill="1" applyBorder="1" applyAlignment="1">
      <alignment horizontal="right" vertical="top"/>
    </xf>
    <xf numFmtId="173" fontId="9" fillId="0" borderId="12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/>
    </xf>
    <xf numFmtId="173" fontId="2" fillId="0" borderId="13" xfId="0" applyNumberFormat="1" applyFont="1" applyBorder="1" applyAlignment="1">
      <alignment horizontal="right" vertical="top"/>
    </xf>
    <xf numFmtId="173" fontId="4" fillId="0" borderId="13" xfId="0" applyNumberFormat="1" applyFont="1" applyBorder="1" applyAlignment="1">
      <alignment horizontal="right" vertical="top"/>
    </xf>
    <xf numFmtId="173" fontId="4" fillId="0" borderId="15" xfId="0" applyNumberFormat="1" applyFont="1" applyBorder="1" applyAlignment="1">
      <alignment horizontal="right" vertical="top"/>
    </xf>
    <xf numFmtId="173" fontId="4" fillId="0" borderId="12" xfId="0" applyNumberFormat="1" applyFont="1" applyFill="1" applyBorder="1" applyAlignment="1">
      <alignment horizontal="right" vertical="top"/>
    </xf>
    <xf numFmtId="49" fontId="4" fillId="0" borderId="14" xfId="0" applyNumberFormat="1" applyFont="1" applyBorder="1" applyAlignment="1">
      <alignment horizontal="left" vertical="top" wrapText="1"/>
    </xf>
    <xf numFmtId="0" fontId="1" fillId="0" borderId="10" xfId="57" applyFont="1" applyFill="1" applyBorder="1" applyAlignment="1">
      <alignment horizontal="left" vertical="top" wrapText="1"/>
      <protection/>
    </xf>
    <xf numFmtId="173" fontId="1" fillId="0" borderId="12" xfId="0" applyNumberFormat="1" applyFont="1" applyFill="1" applyBorder="1" applyAlignment="1">
      <alignment horizontal="right" vertical="top"/>
    </xf>
    <xf numFmtId="0" fontId="5" fillId="0" borderId="10" xfId="57" applyFont="1" applyFill="1" applyBorder="1">
      <alignment/>
      <protection/>
    </xf>
    <xf numFmtId="2" fontId="5" fillId="0" borderId="12" xfId="0" applyNumberFormat="1" applyFont="1" applyBorder="1" applyAlignment="1">
      <alignment/>
    </xf>
    <xf numFmtId="0" fontId="0" fillId="0" borderId="10" xfId="0" applyFill="1" applyBorder="1" applyAlignment="1">
      <alignment/>
    </xf>
    <xf numFmtId="173" fontId="3" fillId="0" borderId="12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/>
    </xf>
    <xf numFmtId="49" fontId="2" fillId="0" borderId="0" xfId="0" applyNumberFormat="1" applyFont="1" applyAlignment="1">
      <alignment horizontal="left" vertical="top" wrapText="1"/>
    </xf>
    <xf numFmtId="173" fontId="2" fillId="0" borderId="0" xfId="0" applyNumberFormat="1" applyFont="1" applyAlignment="1">
      <alignment horizontal="right" vertical="top"/>
    </xf>
    <xf numFmtId="49" fontId="2" fillId="0" borderId="11" xfId="0" applyNumberFormat="1" applyFont="1" applyBorder="1" applyAlignment="1">
      <alignment horizontal="left" vertical="top"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Alignment="1">
      <alignment/>
    </xf>
    <xf numFmtId="2" fontId="0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0" fontId="6" fillId="0" borderId="10" xfId="0" applyFont="1" applyFill="1" applyBorder="1" applyAlignment="1">
      <alignment/>
    </xf>
    <xf numFmtId="2" fontId="5" fillId="0" borderId="15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 horizontal="right" vertical="top"/>
    </xf>
    <xf numFmtId="173" fontId="3" fillId="0" borderId="13" xfId="0" applyNumberFormat="1" applyFont="1" applyFill="1" applyBorder="1" applyAlignment="1">
      <alignment horizontal="right" vertical="top"/>
    </xf>
    <xf numFmtId="173" fontId="5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/>
    </xf>
    <xf numFmtId="173" fontId="5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9" fontId="4" fillId="0" borderId="10" xfId="0" applyNumberFormat="1" applyFont="1" applyFill="1" applyBorder="1" applyAlignment="1">
      <alignment horizontal="left" vertical="top"/>
    </xf>
    <xf numFmtId="49" fontId="4" fillId="0" borderId="11" xfId="0" applyNumberFormat="1" applyFont="1" applyFill="1" applyBorder="1" applyAlignment="1">
      <alignment horizontal="left" vertical="top"/>
    </xf>
    <xf numFmtId="49" fontId="4" fillId="0" borderId="11" xfId="0" applyNumberFormat="1" applyFont="1" applyFill="1" applyBorder="1" applyAlignment="1">
      <alignment horizontal="right" vertical="top"/>
    </xf>
    <xf numFmtId="49" fontId="4" fillId="0" borderId="1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2" fontId="0" fillId="0" borderId="11" xfId="0" applyNumberFormat="1" applyBorder="1" applyAlignment="1">
      <alignment/>
    </xf>
    <xf numFmtId="173" fontId="4" fillId="0" borderId="0" xfId="0" applyNumberFormat="1" applyFont="1" applyFill="1" applyAlignment="1">
      <alignment horizontal="right" vertical="top"/>
    </xf>
    <xf numFmtId="173" fontId="3" fillId="0" borderId="0" xfId="0" applyNumberFormat="1" applyFont="1" applyFill="1" applyAlignment="1">
      <alignment horizontal="right" vertical="top"/>
    </xf>
    <xf numFmtId="2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3" fontId="2" fillId="0" borderId="17" xfId="0" applyNumberFormat="1" applyFont="1" applyBorder="1" applyAlignment="1">
      <alignment horizontal="right" vertical="top"/>
    </xf>
    <xf numFmtId="0" fontId="5" fillId="0" borderId="1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/>
    </xf>
    <xf numFmtId="49" fontId="4" fillId="0" borderId="19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left" vertical="top" wrapText="1"/>
    </xf>
    <xf numFmtId="173" fontId="2" fillId="0" borderId="11" xfId="0" applyNumberFormat="1" applyFont="1" applyFill="1" applyBorder="1" applyAlignment="1">
      <alignment horizontal="right" vertical="top"/>
    </xf>
    <xf numFmtId="2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173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12" xfId="0" applyFont="1" applyBorder="1" applyAlignment="1">
      <alignment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173" fontId="2" fillId="0" borderId="11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right" vertical="center"/>
    </xf>
    <xf numFmtId="173" fontId="2" fillId="0" borderId="11" xfId="0" applyNumberFormat="1" applyFont="1" applyFill="1" applyBorder="1" applyAlignment="1">
      <alignment horizontal="right" vertical="center"/>
    </xf>
    <xf numFmtId="182" fontId="0" fillId="0" borderId="11" xfId="0" applyNumberFormat="1" applyBorder="1" applyAlignment="1">
      <alignment/>
    </xf>
    <xf numFmtId="49" fontId="2" fillId="0" borderId="16" xfId="0" applyNumberFormat="1" applyFont="1" applyFill="1" applyBorder="1" applyAlignment="1">
      <alignment horizontal="left" vertical="top" wrapText="1"/>
    </xf>
    <xf numFmtId="173" fontId="2" fillId="0" borderId="0" xfId="0" applyNumberFormat="1" applyFont="1" applyFill="1" applyBorder="1" applyAlignment="1">
      <alignment horizontal="right" vertical="top"/>
    </xf>
    <xf numFmtId="173" fontId="2" fillId="0" borderId="23" xfId="0" applyNumberFormat="1" applyFont="1" applyFill="1" applyBorder="1" applyAlignment="1">
      <alignment horizontal="right" vertical="top"/>
    </xf>
    <xf numFmtId="173" fontId="3" fillId="0" borderId="24" xfId="0" applyNumberFormat="1" applyFont="1" applyBorder="1" applyAlignment="1">
      <alignment horizontal="right" vertical="top"/>
    </xf>
    <xf numFmtId="0" fontId="0" fillId="0" borderId="24" xfId="0" applyBorder="1" applyAlignment="1">
      <alignment/>
    </xf>
    <xf numFmtId="0" fontId="5" fillId="0" borderId="11" xfId="57" applyFont="1" applyBorder="1">
      <alignment/>
      <protection/>
    </xf>
    <xf numFmtId="0" fontId="4" fillId="0" borderId="11" xfId="0" applyFont="1" applyBorder="1" applyAlignment="1">
      <alignment horizontal="left" vertical="top" wrapText="1"/>
    </xf>
    <xf numFmtId="173" fontId="4" fillId="0" borderId="13" xfId="0" applyNumberFormat="1" applyFont="1" applyFill="1" applyBorder="1" applyAlignment="1">
      <alignment horizontal="right" vertical="top"/>
    </xf>
    <xf numFmtId="173" fontId="8" fillId="0" borderId="24" xfId="0" applyNumberFormat="1" applyFont="1" applyFill="1" applyBorder="1" applyAlignment="1">
      <alignment horizontal="right" vertical="top"/>
    </xf>
    <xf numFmtId="173" fontId="2" fillId="0" borderId="24" xfId="0" applyNumberFormat="1" applyFont="1" applyBorder="1" applyAlignment="1">
      <alignment horizontal="right" vertical="top"/>
    </xf>
    <xf numFmtId="173" fontId="5" fillId="0" borderId="11" xfId="0" applyNumberFormat="1" applyFont="1" applyFill="1" applyBorder="1" applyAlignment="1">
      <alignment/>
    </xf>
    <xf numFmtId="173" fontId="5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9" fontId="3" fillId="0" borderId="10" xfId="0" applyNumberFormat="1" applyFont="1" applyFill="1" applyBorder="1" applyAlignment="1">
      <alignment horizontal="left" vertical="top" wrapText="1"/>
    </xf>
    <xf numFmtId="173" fontId="3" fillId="0" borderId="24" xfId="0" applyNumberFormat="1" applyFont="1" applyFill="1" applyBorder="1" applyAlignment="1">
      <alignment horizontal="right" vertical="top"/>
    </xf>
    <xf numFmtId="173" fontId="3" fillId="0" borderId="11" xfId="0" applyNumberFormat="1" applyFont="1" applyFill="1" applyBorder="1" applyAlignment="1">
      <alignment horizontal="right" vertical="top" wrapText="1"/>
    </xf>
    <xf numFmtId="39" fontId="3" fillId="0" borderId="11" xfId="0" applyNumberFormat="1" applyFont="1" applyFill="1" applyBorder="1" applyAlignment="1">
      <alignment horizontal="right" vertical="top" wrapText="1"/>
    </xf>
    <xf numFmtId="173" fontId="3" fillId="0" borderId="25" xfId="0" applyNumberFormat="1" applyFont="1" applyFill="1" applyBorder="1" applyAlignment="1">
      <alignment horizontal="right" vertical="top"/>
    </xf>
    <xf numFmtId="173" fontId="2" fillId="0" borderId="24" xfId="0" applyNumberFormat="1" applyFont="1" applyFill="1" applyBorder="1" applyAlignment="1">
      <alignment horizontal="right" vertical="top"/>
    </xf>
    <xf numFmtId="173" fontId="3" fillId="0" borderId="24" xfId="0" applyNumberFormat="1" applyFont="1" applyFill="1" applyBorder="1" applyAlignment="1">
      <alignment horizontal="right" vertical="top"/>
    </xf>
    <xf numFmtId="0" fontId="5" fillId="0" borderId="19" xfId="57" applyFont="1" applyFill="1" applyBorder="1">
      <alignment/>
      <protection/>
    </xf>
    <xf numFmtId="0" fontId="0" fillId="0" borderId="17" xfId="0" applyFill="1" applyBorder="1" applyAlignment="1">
      <alignment/>
    </xf>
    <xf numFmtId="173" fontId="2" fillId="0" borderId="17" xfId="0" applyNumberFormat="1" applyFont="1" applyFill="1" applyBorder="1" applyAlignment="1">
      <alignment horizontal="right" vertical="top"/>
    </xf>
    <xf numFmtId="0" fontId="5" fillId="0" borderId="26" xfId="57" applyFont="1" applyFill="1" applyBorder="1" applyAlignment="1">
      <alignment/>
      <protection/>
    </xf>
    <xf numFmtId="0" fontId="0" fillId="0" borderId="27" xfId="0" applyFill="1" applyBorder="1" applyAlignment="1">
      <alignment/>
    </xf>
    <xf numFmtId="173" fontId="3" fillId="0" borderId="27" xfId="0" applyNumberFormat="1" applyFont="1" applyFill="1" applyBorder="1" applyAlignment="1">
      <alignment horizontal="right" vertical="top"/>
    </xf>
    <xf numFmtId="173" fontId="4" fillId="0" borderId="27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27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18" xfId="0" applyFill="1" applyBorder="1" applyAlignment="1">
      <alignment/>
    </xf>
    <xf numFmtId="173" fontId="5" fillId="0" borderId="28" xfId="0" applyNumberFormat="1" applyFont="1" applyFill="1" applyBorder="1" applyAlignment="1">
      <alignment/>
    </xf>
    <xf numFmtId="39" fontId="3" fillId="0" borderId="24" xfId="0" applyNumberFormat="1" applyFont="1" applyFill="1" applyBorder="1" applyAlignment="1">
      <alignment horizontal="right" vertical="top"/>
    </xf>
    <xf numFmtId="0" fontId="0" fillId="0" borderId="24" xfId="0" applyFill="1" applyBorder="1" applyAlignment="1">
      <alignment/>
    </xf>
    <xf numFmtId="0" fontId="0" fillId="0" borderId="29" xfId="0" applyFill="1" applyBorder="1" applyAlignment="1">
      <alignment/>
    </xf>
    <xf numFmtId="173" fontId="3" fillId="0" borderId="28" xfId="0" applyNumberFormat="1" applyFont="1" applyFill="1" applyBorder="1" applyAlignment="1">
      <alignment horizontal="right" vertical="top"/>
    </xf>
    <xf numFmtId="173" fontId="3" fillId="0" borderId="17" xfId="0" applyNumberFormat="1" applyFont="1" applyFill="1" applyBorder="1" applyAlignment="1">
      <alignment horizontal="right" vertical="top"/>
    </xf>
    <xf numFmtId="173" fontId="4" fillId="0" borderId="17" xfId="0" applyNumberFormat="1" applyFont="1" applyFill="1" applyBorder="1" applyAlignment="1">
      <alignment horizontal="right" vertical="top"/>
    </xf>
    <xf numFmtId="173" fontId="3" fillId="0" borderId="18" xfId="0" applyNumberFormat="1" applyFont="1" applyFill="1" applyBorder="1" applyAlignment="1">
      <alignment horizontal="right" vertical="top"/>
    </xf>
    <xf numFmtId="49" fontId="3" fillId="0" borderId="26" xfId="0" applyNumberFormat="1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right" wrapText="1"/>
    </xf>
    <xf numFmtId="2" fontId="2" fillId="0" borderId="11" xfId="0" applyNumberFormat="1" applyFont="1" applyFill="1" applyBorder="1" applyAlignment="1">
      <alignment horizontal="right" wrapText="1"/>
    </xf>
    <xf numFmtId="2" fontId="2" fillId="0" borderId="12" xfId="0" applyNumberFormat="1" applyFont="1" applyFill="1" applyBorder="1" applyAlignment="1">
      <alignment horizontal="right" wrapText="1"/>
    </xf>
    <xf numFmtId="2" fontId="4" fillId="0" borderId="12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vertical="top"/>
    </xf>
    <xf numFmtId="2" fontId="2" fillId="0" borderId="13" xfId="0" applyNumberFormat="1" applyFont="1" applyFill="1" applyBorder="1" applyAlignment="1">
      <alignment horizontal="right" wrapText="1"/>
    </xf>
    <xf numFmtId="2" fontId="4" fillId="0" borderId="15" xfId="0" applyNumberFormat="1" applyFont="1" applyFill="1" applyBorder="1" applyAlignment="1">
      <alignment horizontal="right" wrapText="1"/>
    </xf>
    <xf numFmtId="173" fontId="4" fillId="0" borderId="15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left" vertical="top" wrapText="1"/>
    </xf>
    <xf numFmtId="173" fontId="2" fillId="0" borderId="11" xfId="0" applyNumberFormat="1" applyFont="1" applyFill="1" applyBorder="1" applyAlignment="1">
      <alignment horizontal="right" vertical="top"/>
    </xf>
    <xf numFmtId="0" fontId="0" fillId="0" borderId="11" xfId="0" applyFill="1" applyBorder="1" applyAlignment="1">
      <alignment wrapText="1"/>
    </xf>
    <xf numFmtId="173" fontId="2" fillId="0" borderId="11" xfId="0" applyNumberFormat="1" applyFont="1" applyFill="1" applyBorder="1" applyAlignment="1">
      <alignment horizontal="right" vertical="top" wrapText="1"/>
    </xf>
    <xf numFmtId="173" fontId="2" fillId="0" borderId="12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173" fontId="2" fillId="0" borderId="12" xfId="0" applyNumberFormat="1" applyFont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left" vertical="top" wrapText="1"/>
    </xf>
    <xf numFmtId="173" fontId="2" fillId="0" borderId="12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left" vertical="center" wrapText="1"/>
    </xf>
    <xf numFmtId="173" fontId="2" fillId="0" borderId="12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49" fontId="3" fillId="0" borderId="10" xfId="0" applyNumberFormat="1" applyFont="1" applyFill="1" applyBorder="1" applyAlignment="1">
      <alignment horizontal="left" vertical="top"/>
    </xf>
    <xf numFmtId="0" fontId="5" fillId="0" borderId="11" xfId="57" applyFont="1" applyFill="1" applyBorder="1" applyAlignment="1">
      <alignment/>
      <protection/>
    </xf>
    <xf numFmtId="49" fontId="3" fillId="0" borderId="11" xfId="0" applyNumberFormat="1" applyFont="1" applyFill="1" applyBorder="1" applyAlignment="1">
      <alignment horizontal="left" vertical="top"/>
    </xf>
    <xf numFmtId="173" fontId="0" fillId="0" borderId="0" xfId="0" applyNumberFormat="1" applyBorder="1" applyAlignment="1">
      <alignment/>
    </xf>
    <xf numFmtId="49" fontId="2" fillId="0" borderId="10" xfId="0" applyNumberFormat="1" applyFont="1" applyFill="1" applyBorder="1" applyAlignment="1">
      <alignment horizontal="left" vertical="top" wrapText="1"/>
    </xf>
    <xf numFmtId="173" fontId="2" fillId="0" borderId="12" xfId="0" applyNumberFormat="1" applyFont="1" applyFill="1" applyBorder="1" applyAlignment="1">
      <alignment horizontal="right" vertical="top"/>
    </xf>
    <xf numFmtId="2" fontId="5" fillId="0" borderId="13" xfId="0" applyNumberFormat="1" applyFont="1" applyBorder="1" applyAlignment="1">
      <alignment/>
    </xf>
    <xf numFmtId="173" fontId="3" fillId="0" borderId="15" xfId="0" applyNumberFormat="1" applyFont="1" applyBorder="1" applyAlignment="1">
      <alignment horizontal="right" vertical="top"/>
    </xf>
    <xf numFmtId="2" fontId="4" fillId="0" borderId="11" xfId="0" applyNumberFormat="1" applyFont="1" applyBorder="1" applyAlignment="1">
      <alignment horizontal="right" vertical="top" wrapText="1"/>
    </xf>
    <xf numFmtId="49" fontId="2" fillId="0" borderId="11" xfId="0" applyNumberFormat="1" applyFont="1" applyFill="1" applyBorder="1" applyAlignment="1">
      <alignment horizontal="right" vertical="top" wrapText="1"/>
    </xf>
    <xf numFmtId="2" fontId="7" fillId="0" borderId="11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39" fontId="3" fillId="0" borderId="11" xfId="0" applyNumberFormat="1" applyFont="1" applyFill="1" applyBorder="1" applyAlignment="1">
      <alignment horizontal="right" vertical="top"/>
    </xf>
    <xf numFmtId="39" fontId="3" fillId="0" borderId="12" xfId="0" applyNumberFormat="1" applyFont="1" applyFill="1" applyBorder="1" applyAlignment="1">
      <alignment horizontal="right" vertical="top"/>
    </xf>
    <xf numFmtId="0" fontId="7" fillId="0" borderId="12" xfId="0" applyFont="1" applyBorder="1" applyAlignment="1">
      <alignment/>
    </xf>
    <xf numFmtId="173" fontId="3" fillId="0" borderId="11" xfId="0" applyNumberFormat="1" applyFont="1" applyFill="1" applyBorder="1" applyAlignment="1">
      <alignment horizontal="right" vertical="top" wrapText="1"/>
    </xf>
    <xf numFmtId="39" fontId="3" fillId="0" borderId="11" xfId="0" applyNumberFormat="1" applyFont="1" applyFill="1" applyBorder="1" applyAlignment="1">
      <alignment horizontal="right" vertical="top" wrapText="1"/>
    </xf>
    <xf numFmtId="2" fontId="7" fillId="0" borderId="12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173" fontId="49" fillId="0" borderId="11" xfId="0" applyNumberFormat="1" applyFont="1" applyFill="1" applyBorder="1" applyAlignment="1">
      <alignment horizontal="right" vertical="top"/>
    </xf>
    <xf numFmtId="2" fontId="50" fillId="0" borderId="12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173" fontId="6" fillId="0" borderId="11" xfId="0" applyNumberFormat="1" applyFont="1" applyFill="1" applyBorder="1" applyAlignment="1">
      <alignment/>
    </xf>
    <xf numFmtId="2" fontId="6" fillId="0" borderId="11" xfId="0" applyNumberFormat="1" applyFont="1" applyBorder="1" applyAlignment="1">
      <alignment/>
    </xf>
    <xf numFmtId="0" fontId="7" fillId="0" borderId="12" xfId="0" applyFont="1" applyFill="1" applyBorder="1" applyAlignment="1">
      <alignment/>
    </xf>
    <xf numFmtId="173" fontId="6" fillId="0" borderId="12" xfId="0" applyNumberFormat="1" applyFont="1" applyFill="1" applyBorder="1" applyAlignment="1">
      <alignment/>
    </xf>
    <xf numFmtId="2" fontId="49" fillId="0" borderId="11" xfId="0" applyNumberFormat="1" applyFont="1" applyFill="1" applyBorder="1" applyAlignment="1">
      <alignment horizontal="right" wrapText="1"/>
    </xf>
    <xf numFmtId="2" fontId="49" fillId="0" borderId="13" xfId="0" applyNumberFormat="1" applyFont="1" applyFill="1" applyBorder="1" applyAlignment="1">
      <alignment horizontal="right" wrapText="1"/>
    </xf>
    <xf numFmtId="173" fontId="3" fillId="0" borderId="12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49" fontId="2" fillId="0" borderId="0" xfId="0" applyNumberFormat="1" applyFont="1" applyFill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5" fillId="0" borderId="15" xfId="0" applyNumberFormat="1" applyFont="1" applyFill="1" applyBorder="1" applyAlignment="1">
      <alignment/>
    </xf>
    <xf numFmtId="49" fontId="1" fillId="0" borderId="30" xfId="0" applyNumberFormat="1" applyFont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center" vertical="top" wrapText="1"/>
    </xf>
    <xf numFmtId="49" fontId="1" fillId="0" borderId="3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49" fontId="1" fillId="0" borderId="34" xfId="0" applyNumberFormat="1" applyFont="1" applyBorder="1" applyAlignment="1">
      <alignment horizontal="center" vertical="top" wrapText="1"/>
    </xf>
    <xf numFmtId="49" fontId="1" fillId="0" borderId="35" xfId="0" applyNumberFormat="1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30" xfId="0" applyNumberFormat="1" applyFont="1" applyFill="1" applyBorder="1" applyAlignment="1">
      <alignment horizontal="center" vertical="top" wrapText="1"/>
    </xf>
    <xf numFmtId="49" fontId="1" fillId="0" borderId="31" xfId="0" applyNumberFormat="1" applyFont="1" applyFill="1" applyBorder="1" applyAlignment="1">
      <alignment horizontal="center" vertical="top" wrapText="1"/>
    </xf>
    <xf numFmtId="49" fontId="1" fillId="0" borderId="32" xfId="0" applyNumberFormat="1" applyFont="1" applyFill="1" applyBorder="1" applyAlignment="1">
      <alignment horizontal="center" vertical="top" wrapText="1"/>
    </xf>
    <xf numFmtId="49" fontId="1" fillId="0" borderId="30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7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46.28125" style="0" bestFit="1" customWidth="1"/>
  </cols>
  <sheetData>
    <row r="2" spans="1:2" ht="12.75">
      <c r="A2" s="68" t="s">
        <v>539</v>
      </c>
      <c r="B2" s="68" t="s">
        <v>540</v>
      </c>
    </row>
    <row r="3" spans="1:2" ht="12.75">
      <c r="A3" s="18">
        <v>1</v>
      </c>
      <c r="B3" s="69" t="s">
        <v>541</v>
      </c>
    </row>
    <row r="4" spans="1:2" ht="12.75">
      <c r="A4" s="18">
        <v>2</v>
      </c>
      <c r="B4" s="69" t="s">
        <v>542</v>
      </c>
    </row>
    <row r="5" spans="1:2" ht="12.75">
      <c r="A5" s="18">
        <v>3</v>
      </c>
      <c r="B5" s="69" t="s">
        <v>543</v>
      </c>
    </row>
    <row r="6" spans="1:2" ht="12.75">
      <c r="A6" s="18">
        <v>4</v>
      </c>
      <c r="B6" s="69" t="s">
        <v>544</v>
      </c>
    </row>
    <row r="7" spans="1:2" ht="12.75">
      <c r="A7" s="18">
        <v>5</v>
      </c>
      <c r="B7" s="69" t="s">
        <v>545</v>
      </c>
    </row>
    <row r="8" spans="1:2" ht="12.75">
      <c r="A8" s="18">
        <v>6</v>
      </c>
      <c r="B8" s="69" t="s">
        <v>546</v>
      </c>
    </row>
    <row r="9" spans="1:2" ht="12.75">
      <c r="A9" s="18">
        <v>7</v>
      </c>
      <c r="B9" s="69" t="s">
        <v>547</v>
      </c>
    </row>
    <row r="10" spans="1:2" ht="12.75">
      <c r="A10" s="18">
        <v>8</v>
      </c>
      <c r="B10" s="69" t="s">
        <v>548</v>
      </c>
    </row>
    <row r="11" spans="1:2" ht="12.75">
      <c r="A11" s="18">
        <v>9</v>
      </c>
      <c r="B11" s="69" t="s">
        <v>549</v>
      </c>
    </row>
    <row r="12" spans="1:2" ht="12.75">
      <c r="A12" s="18">
        <v>10</v>
      </c>
      <c r="B12" s="69" t="s">
        <v>550</v>
      </c>
    </row>
    <row r="13" spans="1:2" ht="12.75">
      <c r="A13" s="18">
        <v>11</v>
      </c>
      <c r="B13" s="69" t="s">
        <v>551</v>
      </c>
    </row>
    <row r="14" spans="1:2" ht="12.75">
      <c r="A14" s="18">
        <v>12</v>
      </c>
      <c r="B14" s="69" t="s">
        <v>552</v>
      </c>
    </row>
    <row r="15" spans="1:2" ht="12.75">
      <c r="A15" s="18">
        <v>13</v>
      </c>
      <c r="B15" s="69" t="s">
        <v>553</v>
      </c>
    </row>
    <row r="16" spans="1:2" ht="12.75">
      <c r="A16" s="18">
        <v>14</v>
      </c>
      <c r="B16" s="69" t="s">
        <v>554</v>
      </c>
    </row>
    <row r="17" spans="1:2" ht="12.75">
      <c r="A17" s="18">
        <v>15</v>
      </c>
      <c r="B17" s="69" t="s">
        <v>555</v>
      </c>
    </row>
    <row r="18" spans="1:2" ht="12.75">
      <c r="A18" s="18">
        <v>16</v>
      </c>
      <c r="B18" s="69" t="s">
        <v>556</v>
      </c>
    </row>
    <row r="19" spans="1:2" ht="12.75">
      <c r="A19" s="83">
        <v>17</v>
      </c>
      <c r="B19" s="69" t="s">
        <v>635</v>
      </c>
    </row>
  </sheetData>
  <sheetProtection/>
  <hyperlinks>
    <hyperlink ref="B3" location="'IDBI DIVERSIFIED EQUITY FUND'!A1" display="IDBI DIVERSIFIED EQUITY FUND"/>
    <hyperlink ref="B4" location="'IDBI CORP. DEBT OPP. FUND'!A1" display="IDBI Corporate Debt Opportunities Fund"/>
    <hyperlink ref="B5" location="'IDBI DYNAMIC BOND FUND'!A1" display="IDBI Dynamic Bond Fund"/>
    <hyperlink ref="B6" location="'IDBI Equity Advantage Fund '!A1" display="IDBI Equity Advantage Fund"/>
    <hyperlink ref="B7" location="'IDBI GILT FUND'!A1" display="IDBI Gilt Fund"/>
    <hyperlink ref="B8" location="'IDBI GOLD FUND'!A1" display="IDBI Gold Fund"/>
    <hyperlink ref="B9" location="'IDBI Gold Exchange Traded Fund'!A1" display="IDBI Gold Exchange Traded Fund"/>
    <hyperlink ref="B10" location="'IDBI NIFTY INDEX FUND'!A1" display="IDBI Nifty Index Fund"/>
    <hyperlink ref="B11" location="'IDBI LIQUID FUND'!A1" display="IDBI Liquid Fund"/>
    <hyperlink ref="B13" location="'IDBI MONTHLY INCOME PLAN'!A1" display="IDBI Monthly Income Plan"/>
    <hyperlink ref="B14" location="'IDBI NIFTY JUNIOR INDEX FUND'!A1" display="IDBI Nifty Junior Index Fund"/>
    <hyperlink ref="B15" location="'IDBI Prudence Fund'!A1" display="IDBI Prudence Fund"/>
    <hyperlink ref="B16" location="'IDBI SHORT TERM BOND FUND'!A1" display="IDBI Short Term Bond Fund"/>
    <hyperlink ref="B17" location="'IDBI INDIA TOP 100 EQUITY FUND'!A1" display="IDBI India Top 100 Equity Fund"/>
    <hyperlink ref="B18" location="'IDBI ULTRA SHORT TERM FUND'!A1" display="IDBI Ultra Short Term Fund"/>
    <hyperlink ref="B12" location="'IDBI MIDCAP FUND'!A1" display="IDBI Midcap Fund"/>
    <hyperlink ref="B19" location="'IDBI SMALL CAP FUND '!A1" display="IDBI Small Cap Fund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28125" style="0" customWidth="1"/>
    <col min="2" max="2" width="16.57421875" style="0" customWidth="1"/>
    <col min="3" max="3" width="26.00390625" style="0" customWidth="1"/>
    <col min="4" max="4" width="15.00390625" style="0" customWidth="1"/>
    <col min="5" max="5" width="14.421875" style="0" bestFit="1" customWidth="1"/>
    <col min="6" max="6" width="16.57421875" style="0" customWidth="1"/>
    <col min="7" max="7" width="17.28125" style="0" bestFit="1" customWidth="1"/>
    <col min="8" max="9" width="11.421875" style="0" bestFit="1" customWidth="1"/>
  </cols>
  <sheetData>
    <row r="1" ht="13.5" thickBot="1"/>
    <row r="2" spans="1:7" ht="12.75">
      <c r="A2" s="269" t="s">
        <v>2</v>
      </c>
      <c r="B2" s="270"/>
      <c r="C2" s="270"/>
      <c r="D2" s="270"/>
      <c r="E2" s="270"/>
      <c r="F2" s="270"/>
      <c r="G2" s="271"/>
    </row>
    <row r="3" spans="1:7" ht="12.75">
      <c r="A3" s="272" t="s">
        <v>712</v>
      </c>
      <c r="B3" s="275"/>
      <c r="C3" s="275"/>
      <c r="D3" s="275"/>
      <c r="E3" s="275"/>
      <c r="F3" s="275"/>
      <c r="G3" s="276"/>
    </row>
    <row r="4" spans="1:7" ht="12.75">
      <c r="A4" s="285" t="s">
        <v>521</v>
      </c>
      <c r="B4" s="275"/>
      <c r="C4" s="275"/>
      <c r="D4" s="275"/>
      <c r="E4" s="275"/>
      <c r="F4" s="275"/>
      <c r="G4" s="276"/>
    </row>
    <row r="5" spans="1:7" ht="12.75">
      <c r="A5" s="30"/>
      <c r="B5" s="18"/>
      <c r="C5" s="18"/>
      <c r="D5" s="18"/>
      <c r="E5" s="18"/>
      <c r="F5" s="23"/>
      <c r="G5" s="29"/>
    </row>
    <row r="6" spans="1:7" ht="24">
      <c r="A6" s="3" t="s">
        <v>497</v>
      </c>
      <c r="B6" s="21" t="s">
        <v>0</v>
      </c>
      <c r="C6" s="21" t="s">
        <v>498</v>
      </c>
      <c r="D6" s="21" t="s">
        <v>1</v>
      </c>
      <c r="E6" s="35" t="s">
        <v>499</v>
      </c>
      <c r="F6" s="35" t="s">
        <v>500</v>
      </c>
      <c r="G6" s="36" t="s">
        <v>501</v>
      </c>
    </row>
    <row r="7" spans="1:7" ht="12.75">
      <c r="A7" s="5"/>
      <c r="B7" s="27"/>
      <c r="C7" s="28"/>
      <c r="D7" s="27"/>
      <c r="E7" s="27"/>
      <c r="F7" s="35" t="s">
        <v>502</v>
      </c>
      <c r="G7" s="37"/>
    </row>
    <row r="8" spans="1:7" ht="12.75">
      <c r="A8" s="4" t="s">
        <v>522</v>
      </c>
      <c r="B8" s="18"/>
      <c r="C8" s="18"/>
      <c r="D8" s="18"/>
      <c r="E8" s="18"/>
      <c r="F8" s="18"/>
      <c r="G8" s="29"/>
    </row>
    <row r="9" spans="1:7" ht="12.75">
      <c r="A9" s="74" t="s">
        <v>493</v>
      </c>
      <c r="B9" s="18"/>
      <c r="C9" s="18"/>
      <c r="D9" s="18"/>
      <c r="E9" s="18"/>
      <c r="F9" s="58" t="s">
        <v>490</v>
      </c>
      <c r="G9" s="9" t="s">
        <v>490</v>
      </c>
    </row>
    <row r="10" spans="1:7" ht="12.75">
      <c r="A10" s="4" t="s">
        <v>488</v>
      </c>
      <c r="B10" s="18"/>
      <c r="C10" s="18"/>
      <c r="D10" s="18"/>
      <c r="E10" s="26"/>
      <c r="F10" s="26">
        <v>0</v>
      </c>
      <c r="G10" s="43">
        <v>0</v>
      </c>
    </row>
    <row r="11" spans="1:7" ht="12.75">
      <c r="A11" s="30"/>
      <c r="B11" s="18"/>
      <c r="C11" s="18"/>
      <c r="D11" s="18"/>
      <c r="E11" s="18"/>
      <c r="F11" s="18"/>
      <c r="G11" s="29"/>
    </row>
    <row r="12" spans="1:7" ht="12.75">
      <c r="A12" s="57" t="s">
        <v>675</v>
      </c>
      <c r="B12" s="22"/>
      <c r="C12" s="22"/>
      <c r="D12" s="22"/>
      <c r="E12" s="23"/>
      <c r="F12" s="58" t="s">
        <v>490</v>
      </c>
      <c r="G12" s="9" t="s">
        <v>490</v>
      </c>
    </row>
    <row r="13" spans="1:7" ht="12.75">
      <c r="A13" s="4" t="s">
        <v>488</v>
      </c>
      <c r="B13" s="22"/>
      <c r="C13" s="22"/>
      <c r="D13" s="22"/>
      <c r="E13" s="23"/>
      <c r="F13" s="59">
        <v>0</v>
      </c>
      <c r="G13" s="11">
        <v>0</v>
      </c>
    </row>
    <row r="14" spans="1:7" ht="12.75">
      <c r="A14" s="30"/>
      <c r="B14" s="18"/>
      <c r="C14" s="18"/>
      <c r="D14" s="18"/>
      <c r="E14" s="18"/>
      <c r="F14" s="18"/>
      <c r="G14" s="29"/>
    </row>
    <row r="15" spans="1:7" ht="12.75">
      <c r="A15" s="4" t="s">
        <v>504</v>
      </c>
      <c r="B15" s="18"/>
      <c r="C15" s="18"/>
      <c r="D15" s="18"/>
      <c r="E15" s="18"/>
      <c r="F15" s="18"/>
      <c r="G15" s="29"/>
    </row>
    <row r="16" spans="1:7" ht="12.75">
      <c r="A16" s="53" t="s">
        <v>523</v>
      </c>
      <c r="B16" s="18"/>
      <c r="C16" s="18"/>
      <c r="D16" s="18"/>
      <c r="E16" s="18"/>
      <c r="F16" s="23"/>
      <c r="G16" s="29"/>
    </row>
    <row r="17" spans="1:8" ht="12.75">
      <c r="A17" s="157" t="s">
        <v>729</v>
      </c>
      <c r="B17" s="146" t="s">
        <v>730</v>
      </c>
      <c r="C17" s="146" t="s">
        <v>124</v>
      </c>
      <c r="D17" s="146" t="s">
        <v>271</v>
      </c>
      <c r="E17" s="147">
        <v>40000000</v>
      </c>
      <c r="F17" s="147">
        <v>39482.76</v>
      </c>
      <c r="G17" s="84">
        <v>6.37587609</v>
      </c>
      <c r="H17" s="76"/>
    </row>
    <row r="18" spans="1:8" ht="12.75">
      <c r="A18" s="157" t="s">
        <v>731</v>
      </c>
      <c r="B18" s="146" t="s">
        <v>732</v>
      </c>
      <c r="C18" s="146" t="s">
        <v>48</v>
      </c>
      <c r="D18" s="146" t="s">
        <v>272</v>
      </c>
      <c r="E18" s="147">
        <v>30000000</v>
      </c>
      <c r="F18" s="147">
        <v>29660.37</v>
      </c>
      <c r="G18" s="84">
        <v>4.7897068</v>
      </c>
      <c r="H18" s="76"/>
    </row>
    <row r="19" spans="1:8" ht="12.75">
      <c r="A19" s="157" t="s">
        <v>733</v>
      </c>
      <c r="B19" s="146" t="s">
        <v>734</v>
      </c>
      <c r="C19" s="146" t="s">
        <v>26</v>
      </c>
      <c r="D19" s="146" t="s">
        <v>272</v>
      </c>
      <c r="E19" s="147">
        <v>30000000</v>
      </c>
      <c r="F19" s="147">
        <v>29608.08</v>
      </c>
      <c r="G19" s="84">
        <v>4.78126274</v>
      </c>
      <c r="H19" s="76"/>
    </row>
    <row r="20" spans="1:8" ht="12.75">
      <c r="A20" s="157" t="s">
        <v>636</v>
      </c>
      <c r="B20" s="146" t="s">
        <v>637</v>
      </c>
      <c r="C20" s="146" t="s">
        <v>18</v>
      </c>
      <c r="D20" s="146" t="s">
        <v>272</v>
      </c>
      <c r="E20" s="147">
        <v>20000000</v>
      </c>
      <c r="F20" s="147">
        <v>19869.82</v>
      </c>
      <c r="G20" s="84">
        <v>3.20867919</v>
      </c>
      <c r="H20" s="76"/>
    </row>
    <row r="21" spans="1:8" ht="12.75">
      <c r="A21" s="157" t="s">
        <v>735</v>
      </c>
      <c r="B21" s="146" t="s">
        <v>736</v>
      </c>
      <c r="C21" s="146" t="s">
        <v>48</v>
      </c>
      <c r="D21" s="146" t="s">
        <v>271</v>
      </c>
      <c r="E21" s="147">
        <v>20000000</v>
      </c>
      <c r="F21" s="147">
        <v>19736.98</v>
      </c>
      <c r="G21" s="84">
        <v>3.18722751</v>
      </c>
      <c r="H21" s="76"/>
    </row>
    <row r="22" spans="1:8" ht="12.75">
      <c r="A22" s="157" t="s">
        <v>737</v>
      </c>
      <c r="B22" s="146" t="s">
        <v>738</v>
      </c>
      <c r="C22" s="146" t="s">
        <v>739</v>
      </c>
      <c r="D22" s="146" t="s">
        <v>272</v>
      </c>
      <c r="E22" s="147">
        <v>18000000</v>
      </c>
      <c r="F22" s="147">
        <v>17880.966</v>
      </c>
      <c r="G22" s="84">
        <v>2.88750897</v>
      </c>
      <c r="H22" s="76"/>
    </row>
    <row r="23" spans="1:8" ht="12.75">
      <c r="A23" s="157" t="s">
        <v>638</v>
      </c>
      <c r="B23" s="146" t="s">
        <v>639</v>
      </c>
      <c r="C23" s="146" t="s">
        <v>48</v>
      </c>
      <c r="D23" s="146" t="s">
        <v>271</v>
      </c>
      <c r="E23" s="147">
        <v>15000000</v>
      </c>
      <c r="F23" s="147">
        <v>14879.175</v>
      </c>
      <c r="G23" s="84">
        <v>2.40276455</v>
      </c>
      <c r="H23" s="76"/>
    </row>
    <row r="24" spans="1:8" ht="12.75">
      <c r="A24" s="157" t="s">
        <v>740</v>
      </c>
      <c r="B24" s="146" t="s">
        <v>741</v>
      </c>
      <c r="C24" s="146" t="s">
        <v>153</v>
      </c>
      <c r="D24" s="146" t="s">
        <v>274</v>
      </c>
      <c r="E24" s="147">
        <v>15000000</v>
      </c>
      <c r="F24" s="147">
        <v>14801.985</v>
      </c>
      <c r="G24" s="84">
        <v>2.39029952</v>
      </c>
      <c r="H24" s="76"/>
    </row>
    <row r="25" spans="1:8" ht="12.75">
      <c r="A25" s="157" t="s">
        <v>742</v>
      </c>
      <c r="B25" s="146" t="s">
        <v>743</v>
      </c>
      <c r="C25" s="146" t="s">
        <v>48</v>
      </c>
      <c r="D25" s="146" t="s">
        <v>271</v>
      </c>
      <c r="E25" s="147">
        <v>10000000</v>
      </c>
      <c r="F25" s="147">
        <v>9891.36</v>
      </c>
      <c r="G25" s="84">
        <v>1.59730692</v>
      </c>
      <c r="H25" s="76"/>
    </row>
    <row r="26" spans="1:8" ht="12.75">
      <c r="A26" s="157" t="s">
        <v>744</v>
      </c>
      <c r="B26" s="146" t="s">
        <v>745</v>
      </c>
      <c r="C26" s="146" t="s">
        <v>48</v>
      </c>
      <c r="D26" s="146" t="s">
        <v>271</v>
      </c>
      <c r="E26" s="147">
        <v>10000000</v>
      </c>
      <c r="F26" s="147">
        <v>9889.88</v>
      </c>
      <c r="G26" s="84">
        <v>1.59706792</v>
      </c>
      <c r="H26" s="76"/>
    </row>
    <row r="27" spans="1:8" ht="12.75">
      <c r="A27" s="157" t="s">
        <v>746</v>
      </c>
      <c r="B27" s="146" t="s">
        <v>747</v>
      </c>
      <c r="C27" s="146" t="s">
        <v>18</v>
      </c>
      <c r="D27" s="146" t="s">
        <v>272</v>
      </c>
      <c r="E27" s="147">
        <v>10000000</v>
      </c>
      <c r="F27" s="147">
        <v>9849.62</v>
      </c>
      <c r="G27" s="84">
        <v>1.59056653</v>
      </c>
      <c r="H27" s="76"/>
    </row>
    <row r="28" spans="1:8" ht="12.75">
      <c r="A28" s="157" t="s">
        <v>748</v>
      </c>
      <c r="B28" s="146" t="s">
        <v>749</v>
      </c>
      <c r="C28" s="146" t="s">
        <v>48</v>
      </c>
      <c r="D28" s="146" t="s">
        <v>274</v>
      </c>
      <c r="E28" s="147">
        <v>10000000</v>
      </c>
      <c r="F28" s="147">
        <v>9845.52</v>
      </c>
      <c r="G28" s="84">
        <v>1.58990444</v>
      </c>
      <c r="H28" s="76"/>
    </row>
    <row r="29" spans="1:8" ht="12.75">
      <c r="A29" s="157" t="s">
        <v>750</v>
      </c>
      <c r="B29" s="146" t="s">
        <v>751</v>
      </c>
      <c r="C29" s="146" t="s">
        <v>153</v>
      </c>
      <c r="D29" s="146" t="s">
        <v>274</v>
      </c>
      <c r="E29" s="147">
        <v>10000000</v>
      </c>
      <c r="F29" s="147">
        <v>9843.24</v>
      </c>
      <c r="G29" s="84">
        <v>1.58953626</v>
      </c>
      <c r="H29" s="76"/>
    </row>
    <row r="30" spans="1:8" ht="12.75">
      <c r="A30" s="157" t="s">
        <v>752</v>
      </c>
      <c r="B30" s="146" t="s">
        <v>753</v>
      </c>
      <c r="C30" s="146" t="s">
        <v>48</v>
      </c>
      <c r="D30" s="146" t="s">
        <v>272</v>
      </c>
      <c r="E30" s="147">
        <v>10000000</v>
      </c>
      <c r="F30" s="147">
        <v>9838.88</v>
      </c>
      <c r="G30" s="84">
        <v>1.58883218</v>
      </c>
      <c r="H30" s="76"/>
    </row>
    <row r="31" spans="1:8" ht="12.75">
      <c r="A31" s="157" t="s">
        <v>574</v>
      </c>
      <c r="B31" s="146" t="s">
        <v>575</v>
      </c>
      <c r="C31" s="146" t="s">
        <v>26</v>
      </c>
      <c r="D31" s="146" t="s">
        <v>271</v>
      </c>
      <c r="E31" s="147">
        <v>7500000</v>
      </c>
      <c r="F31" s="147">
        <v>7468.245</v>
      </c>
      <c r="G31" s="84">
        <v>1.20601003</v>
      </c>
      <c r="H31" s="76"/>
    </row>
    <row r="32" spans="1:8" ht="12.75">
      <c r="A32" s="157" t="s">
        <v>642</v>
      </c>
      <c r="B32" s="146" t="s">
        <v>643</v>
      </c>
      <c r="C32" s="146" t="s">
        <v>18</v>
      </c>
      <c r="D32" s="146" t="s">
        <v>272</v>
      </c>
      <c r="E32" s="147">
        <v>7500000</v>
      </c>
      <c r="F32" s="147">
        <v>7453.395</v>
      </c>
      <c r="G32" s="84">
        <v>1.20361198</v>
      </c>
      <c r="H32" s="76"/>
    </row>
    <row r="33" spans="1:8" ht="12.75">
      <c r="A33" s="157" t="s">
        <v>640</v>
      </c>
      <c r="B33" s="146" t="s">
        <v>641</v>
      </c>
      <c r="C33" s="146" t="s">
        <v>48</v>
      </c>
      <c r="D33" s="146" t="s">
        <v>271</v>
      </c>
      <c r="E33" s="147">
        <v>7500000</v>
      </c>
      <c r="F33" s="147">
        <v>7434.0525</v>
      </c>
      <c r="G33" s="84">
        <v>1.20048846</v>
      </c>
      <c r="H33" s="76"/>
    </row>
    <row r="34" spans="1:8" ht="12.75">
      <c r="A34" s="157" t="s">
        <v>644</v>
      </c>
      <c r="B34" s="146" t="s">
        <v>645</v>
      </c>
      <c r="C34" s="146" t="s">
        <v>48</v>
      </c>
      <c r="D34" s="146" t="s">
        <v>271</v>
      </c>
      <c r="E34" s="147">
        <v>7500000</v>
      </c>
      <c r="F34" s="147">
        <v>7433.58</v>
      </c>
      <c r="G34" s="84">
        <v>1.20041215</v>
      </c>
      <c r="H34" s="76"/>
    </row>
    <row r="35" spans="1:8" ht="12.75">
      <c r="A35" s="157" t="s">
        <v>576</v>
      </c>
      <c r="B35" s="146" t="s">
        <v>577</v>
      </c>
      <c r="C35" s="146" t="s">
        <v>176</v>
      </c>
      <c r="D35" s="146" t="s">
        <v>271</v>
      </c>
      <c r="E35" s="147">
        <v>5000000</v>
      </c>
      <c r="F35" s="147">
        <v>4978.665</v>
      </c>
      <c r="G35" s="84">
        <v>0.80398004</v>
      </c>
      <c r="H35" s="76"/>
    </row>
    <row r="36" spans="1:8" ht="12.75">
      <c r="A36" s="157" t="s">
        <v>646</v>
      </c>
      <c r="B36" s="146" t="s">
        <v>647</v>
      </c>
      <c r="C36" s="146" t="s">
        <v>48</v>
      </c>
      <c r="D36" s="146" t="s">
        <v>272</v>
      </c>
      <c r="E36" s="147">
        <v>5000000</v>
      </c>
      <c r="F36" s="147">
        <v>4959.24</v>
      </c>
      <c r="G36" s="84">
        <v>0.8008432</v>
      </c>
      <c r="H36" s="76"/>
    </row>
    <row r="37" spans="1:8" ht="12.75">
      <c r="A37" s="157" t="s">
        <v>754</v>
      </c>
      <c r="B37" s="146" t="s">
        <v>755</v>
      </c>
      <c r="C37" s="146" t="s">
        <v>756</v>
      </c>
      <c r="D37" s="146" t="s">
        <v>272</v>
      </c>
      <c r="E37" s="147">
        <v>5000000</v>
      </c>
      <c r="F37" s="147">
        <v>4953.84</v>
      </c>
      <c r="G37" s="84">
        <v>0.79997118</v>
      </c>
      <c r="H37" s="76"/>
    </row>
    <row r="38" spans="1:8" ht="12.75">
      <c r="A38" s="157" t="s">
        <v>648</v>
      </c>
      <c r="B38" s="146" t="s">
        <v>649</v>
      </c>
      <c r="C38" s="146" t="s">
        <v>48</v>
      </c>
      <c r="D38" s="146" t="s">
        <v>271</v>
      </c>
      <c r="E38" s="147">
        <v>5000000</v>
      </c>
      <c r="F38" s="147">
        <v>4953.6</v>
      </c>
      <c r="G38" s="84">
        <v>0.79993242</v>
      </c>
      <c r="H38" s="76"/>
    </row>
    <row r="39" spans="1:8" ht="12.75">
      <c r="A39" s="157" t="s">
        <v>757</v>
      </c>
      <c r="B39" s="146" t="s">
        <v>758</v>
      </c>
      <c r="C39" s="146" t="s">
        <v>48</v>
      </c>
      <c r="D39" s="146" t="s">
        <v>271</v>
      </c>
      <c r="E39" s="147">
        <v>5000000</v>
      </c>
      <c r="F39" s="147">
        <v>4949.595</v>
      </c>
      <c r="G39" s="84">
        <v>0.79928567</v>
      </c>
      <c r="H39" s="76"/>
    </row>
    <row r="40" spans="1:8" ht="12.75">
      <c r="A40" s="157" t="s">
        <v>759</v>
      </c>
      <c r="B40" s="146" t="s">
        <v>760</v>
      </c>
      <c r="C40" s="146" t="s">
        <v>229</v>
      </c>
      <c r="D40" s="146" t="s">
        <v>695</v>
      </c>
      <c r="E40" s="147">
        <v>5000000</v>
      </c>
      <c r="F40" s="147">
        <v>4949.29</v>
      </c>
      <c r="G40" s="84">
        <v>0.79923642</v>
      </c>
      <c r="H40" s="76"/>
    </row>
    <row r="41" spans="1:8" ht="12.75">
      <c r="A41" s="157" t="s">
        <v>761</v>
      </c>
      <c r="B41" s="146" t="s">
        <v>762</v>
      </c>
      <c r="C41" s="146" t="s">
        <v>20</v>
      </c>
      <c r="D41" s="146" t="s">
        <v>695</v>
      </c>
      <c r="E41" s="147">
        <v>5000000</v>
      </c>
      <c r="F41" s="147">
        <v>4948.045</v>
      </c>
      <c r="G41" s="84">
        <v>0.79903537</v>
      </c>
      <c r="H41" s="76"/>
    </row>
    <row r="42" spans="1:8" ht="12.75">
      <c r="A42" s="157" t="s">
        <v>763</v>
      </c>
      <c r="B42" s="146" t="s">
        <v>764</v>
      </c>
      <c r="C42" s="146" t="s">
        <v>7</v>
      </c>
      <c r="D42" s="146" t="s">
        <v>274</v>
      </c>
      <c r="E42" s="147">
        <v>5000000</v>
      </c>
      <c r="F42" s="147">
        <v>4947.06</v>
      </c>
      <c r="G42" s="84">
        <v>0.79887631</v>
      </c>
      <c r="H42" s="76"/>
    </row>
    <row r="43" spans="1:8" ht="12.75">
      <c r="A43" s="157" t="s">
        <v>765</v>
      </c>
      <c r="B43" s="146" t="s">
        <v>766</v>
      </c>
      <c r="C43" s="146" t="s">
        <v>176</v>
      </c>
      <c r="D43" s="146" t="s">
        <v>271</v>
      </c>
      <c r="E43" s="147">
        <v>5000000</v>
      </c>
      <c r="F43" s="147">
        <v>4934.045</v>
      </c>
      <c r="G43" s="84">
        <v>0.79677458</v>
      </c>
      <c r="H43" s="76"/>
    </row>
    <row r="44" spans="1:8" ht="12.75">
      <c r="A44" s="157" t="s">
        <v>767</v>
      </c>
      <c r="B44" s="146" t="s">
        <v>768</v>
      </c>
      <c r="C44" s="146" t="s">
        <v>48</v>
      </c>
      <c r="D44" s="146" t="s">
        <v>271</v>
      </c>
      <c r="E44" s="147">
        <v>5000000</v>
      </c>
      <c r="F44" s="147">
        <v>4923.075</v>
      </c>
      <c r="G44" s="84">
        <v>0.79500309</v>
      </c>
      <c r="H44" s="76"/>
    </row>
    <row r="45" spans="1:8" ht="12.75">
      <c r="A45" s="157" t="s">
        <v>769</v>
      </c>
      <c r="B45" s="146" t="s">
        <v>770</v>
      </c>
      <c r="C45" s="146" t="s">
        <v>48</v>
      </c>
      <c r="D45" s="146" t="s">
        <v>272</v>
      </c>
      <c r="E45" s="147">
        <v>5000000</v>
      </c>
      <c r="F45" s="147">
        <v>4917.5</v>
      </c>
      <c r="G45" s="84">
        <v>0.79410281</v>
      </c>
      <c r="H45" s="76"/>
    </row>
    <row r="46" spans="1:8" ht="12.75">
      <c r="A46" s="157" t="s">
        <v>771</v>
      </c>
      <c r="B46" s="146" t="s">
        <v>772</v>
      </c>
      <c r="C46" s="146" t="s">
        <v>34</v>
      </c>
      <c r="D46" s="146" t="s">
        <v>271</v>
      </c>
      <c r="E46" s="147">
        <v>3000000</v>
      </c>
      <c r="F46" s="147">
        <v>2968.641</v>
      </c>
      <c r="G46" s="84">
        <v>0.47939119</v>
      </c>
      <c r="H46" s="76"/>
    </row>
    <row r="47" spans="1:8" ht="12.75">
      <c r="A47" s="157" t="s">
        <v>578</v>
      </c>
      <c r="B47" s="146" t="s">
        <v>579</v>
      </c>
      <c r="C47" s="146" t="s">
        <v>83</v>
      </c>
      <c r="D47" s="146" t="s">
        <v>272</v>
      </c>
      <c r="E47" s="147">
        <v>2500000</v>
      </c>
      <c r="F47" s="147">
        <v>2486.7275</v>
      </c>
      <c r="G47" s="84">
        <v>0.40156935</v>
      </c>
      <c r="H47" s="76"/>
    </row>
    <row r="48" spans="1:8" ht="12.75">
      <c r="A48" s="157" t="s">
        <v>650</v>
      </c>
      <c r="B48" s="146" t="s">
        <v>651</v>
      </c>
      <c r="C48" s="146" t="s">
        <v>83</v>
      </c>
      <c r="D48" s="146" t="s">
        <v>272</v>
      </c>
      <c r="E48" s="147">
        <v>2500000</v>
      </c>
      <c r="F48" s="147">
        <v>2480.655</v>
      </c>
      <c r="G48" s="84">
        <v>0.40058874</v>
      </c>
      <c r="H48" s="76"/>
    </row>
    <row r="49" spans="1:8" ht="12.75">
      <c r="A49" s="157" t="s">
        <v>652</v>
      </c>
      <c r="B49" s="146" t="s">
        <v>653</v>
      </c>
      <c r="C49" s="146" t="s">
        <v>7</v>
      </c>
      <c r="D49" s="146" t="s">
        <v>274</v>
      </c>
      <c r="E49" s="147">
        <v>2500000</v>
      </c>
      <c r="F49" s="147">
        <v>2475.895</v>
      </c>
      <c r="G49" s="84">
        <v>0.39982007</v>
      </c>
      <c r="H49" s="76"/>
    </row>
    <row r="50" spans="1:8" ht="12.75">
      <c r="A50" s="157" t="s">
        <v>773</v>
      </c>
      <c r="B50" s="146" t="s">
        <v>774</v>
      </c>
      <c r="C50" s="146" t="s">
        <v>83</v>
      </c>
      <c r="D50" s="146" t="s">
        <v>272</v>
      </c>
      <c r="E50" s="147">
        <v>2500000</v>
      </c>
      <c r="F50" s="147">
        <v>2473.995</v>
      </c>
      <c r="G50" s="84">
        <v>0.39951324</v>
      </c>
      <c r="H50" s="76"/>
    </row>
    <row r="51" spans="1:8" ht="12.75">
      <c r="A51" s="157" t="s">
        <v>775</v>
      </c>
      <c r="B51" s="146" t="s">
        <v>776</v>
      </c>
      <c r="C51" s="146" t="s">
        <v>48</v>
      </c>
      <c r="D51" s="146" t="s">
        <v>271</v>
      </c>
      <c r="E51" s="147">
        <v>2500000</v>
      </c>
      <c r="F51" s="147">
        <v>2473.15</v>
      </c>
      <c r="G51" s="84">
        <v>0.39937679</v>
      </c>
      <c r="H51" s="76"/>
    </row>
    <row r="52" spans="1:8" ht="12.75">
      <c r="A52" s="157" t="s">
        <v>777</v>
      </c>
      <c r="B52" s="146" t="s">
        <v>778</v>
      </c>
      <c r="C52" s="146" t="s">
        <v>83</v>
      </c>
      <c r="D52" s="146" t="s">
        <v>272</v>
      </c>
      <c r="E52" s="147">
        <v>2500000</v>
      </c>
      <c r="F52" s="147">
        <v>2473.0825</v>
      </c>
      <c r="G52" s="84">
        <v>0.39936589</v>
      </c>
      <c r="H52" s="76"/>
    </row>
    <row r="53" spans="1:8" ht="12.75">
      <c r="A53" s="157" t="s">
        <v>779</v>
      </c>
      <c r="B53" s="146" t="s">
        <v>780</v>
      </c>
      <c r="C53" s="146" t="s">
        <v>48</v>
      </c>
      <c r="D53" s="146" t="s">
        <v>274</v>
      </c>
      <c r="E53" s="147">
        <v>2500000</v>
      </c>
      <c r="F53" s="147">
        <v>2470.6925</v>
      </c>
      <c r="G53" s="84">
        <v>0.39897994</v>
      </c>
      <c r="H53" s="76"/>
    </row>
    <row r="54" spans="1:8" ht="12.75">
      <c r="A54" s="157" t="s">
        <v>781</v>
      </c>
      <c r="B54" s="146" t="s">
        <v>782</v>
      </c>
      <c r="C54" s="146" t="s">
        <v>48</v>
      </c>
      <c r="D54" s="146" t="s">
        <v>271</v>
      </c>
      <c r="E54" s="147">
        <v>2500000</v>
      </c>
      <c r="F54" s="147">
        <v>2467.125</v>
      </c>
      <c r="G54" s="84">
        <v>0.39840384</v>
      </c>
      <c r="H54" s="76"/>
    </row>
    <row r="55" spans="1:8" ht="12.75">
      <c r="A55" s="157" t="s">
        <v>783</v>
      </c>
      <c r="B55" s="146" t="s">
        <v>784</v>
      </c>
      <c r="C55" s="146" t="s">
        <v>153</v>
      </c>
      <c r="D55" s="146" t="s">
        <v>272</v>
      </c>
      <c r="E55" s="147">
        <v>1500000</v>
      </c>
      <c r="F55" s="147">
        <v>1484.3595</v>
      </c>
      <c r="G55" s="84">
        <v>0.23970189</v>
      </c>
      <c r="H55" s="76"/>
    </row>
    <row r="56" spans="1:8" ht="12.75">
      <c r="A56" s="157" t="s">
        <v>785</v>
      </c>
      <c r="B56" s="146" t="s">
        <v>786</v>
      </c>
      <c r="C56" s="146" t="s">
        <v>26</v>
      </c>
      <c r="D56" s="146" t="s">
        <v>272</v>
      </c>
      <c r="E56" s="147">
        <v>500000</v>
      </c>
      <c r="F56" s="147">
        <v>499.0575</v>
      </c>
      <c r="G56" s="84">
        <v>0.08059033</v>
      </c>
      <c r="H56" s="76"/>
    </row>
    <row r="57" spans="1:8" ht="12.75">
      <c r="A57" s="157" t="s">
        <v>787</v>
      </c>
      <c r="B57" s="146" t="s">
        <v>788</v>
      </c>
      <c r="C57" s="146" t="s">
        <v>739</v>
      </c>
      <c r="D57" s="146" t="s">
        <v>272</v>
      </c>
      <c r="E57" s="147">
        <v>500000</v>
      </c>
      <c r="F57" s="147">
        <v>498.0335</v>
      </c>
      <c r="G57" s="84">
        <v>0.08042497</v>
      </c>
      <c r="H57" s="76"/>
    </row>
    <row r="58" spans="1:8" ht="12.75">
      <c r="A58" s="178" t="s">
        <v>572</v>
      </c>
      <c r="B58" s="83"/>
      <c r="C58" s="83"/>
      <c r="D58" s="83"/>
      <c r="E58" s="79">
        <f>SUM(E17:E57)</f>
        <v>358500000</v>
      </c>
      <c r="F58" s="77">
        <f>SUM(F17:F57)</f>
        <v>354533.27749999997</v>
      </c>
      <c r="G58" s="102">
        <f>SUM(G17:G57)</f>
        <v>57.251829569999984</v>
      </c>
      <c r="H58" s="76"/>
    </row>
    <row r="59" spans="1:8" ht="12.75">
      <c r="A59" s="101"/>
      <c r="B59" s="83"/>
      <c r="C59" s="83"/>
      <c r="D59" s="83"/>
      <c r="E59" s="79"/>
      <c r="F59" s="77"/>
      <c r="G59" s="102"/>
      <c r="H59" s="76"/>
    </row>
    <row r="60" spans="1:8" ht="12.75">
      <c r="A60" s="144" t="s">
        <v>524</v>
      </c>
      <c r="B60" s="186"/>
      <c r="C60" s="186"/>
      <c r="D60" s="186"/>
      <c r="E60" s="203"/>
      <c r="F60" s="204"/>
      <c r="G60" s="205"/>
      <c r="H60" s="76"/>
    </row>
    <row r="61" spans="1:8" ht="12.75">
      <c r="A61" s="157" t="s">
        <v>721</v>
      </c>
      <c r="B61" s="146" t="s">
        <v>722</v>
      </c>
      <c r="C61" s="146" t="s">
        <v>43</v>
      </c>
      <c r="D61" s="146" t="s">
        <v>272</v>
      </c>
      <c r="E61" s="147">
        <v>32500000</v>
      </c>
      <c r="F61" s="147">
        <v>32010.7125</v>
      </c>
      <c r="G61" s="84">
        <v>5.16925201</v>
      </c>
      <c r="H61" s="141"/>
    </row>
    <row r="62" spans="1:8" ht="12.75">
      <c r="A62" s="157" t="s">
        <v>723</v>
      </c>
      <c r="B62" s="146" t="s">
        <v>724</v>
      </c>
      <c r="C62" s="146" t="s">
        <v>43</v>
      </c>
      <c r="D62" s="146" t="s">
        <v>271</v>
      </c>
      <c r="E62" s="147">
        <v>30000000</v>
      </c>
      <c r="F62" s="147">
        <v>29554.02</v>
      </c>
      <c r="G62" s="84">
        <v>4.77253286</v>
      </c>
      <c r="H62" s="141"/>
    </row>
    <row r="63" spans="1:8" ht="12.75">
      <c r="A63" s="157" t="s">
        <v>654</v>
      </c>
      <c r="B63" s="146" t="s">
        <v>655</v>
      </c>
      <c r="C63" s="146" t="s">
        <v>43</v>
      </c>
      <c r="D63" s="146" t="s">
        <v>272</v>
      </c>
      <c r="E63" s="147">
        <v>15000000</v>
      </c>
      <c r="F63" s="147">
        <v>14927.745</v>
      </c>
      <c r="G63" s="84">
        <v>2.41060788</v>
      </c>
      <c r="H63" s="141"/>
    </row>
    <row r="64" spans="1:8" ht="12.75">
      <c r="A64" s="157" t="s">
        <v>656</v>
      </c>
      <c r="B64" s="146" t="s">
        <v>657</v>
      </c>
      <c r="C64" s="146" t="s">
        <v>43</v>
      </c>
      <c r="D64" s="146" t="s">
        <v>272</v>
      </c>
      <c r="E64" s="147">
        <v>15000000</v>
      </c>
      <c r="F64" s="147">
        <v>14912.49</v>
      </c>
      <c r="G64" s="84">
        <v>2.40814443</v>
      </c>
      <c r="H64" s="141"/>
    </row>
    <row r="65" spans="1:8" ht="12.75">
      <c r="A65" s="157" t="s">
        <v>725</v>
      </c>
      <c r="B65" s="146" t="s">
        <v>726</v>
      </c>
      <c r="C65" s="146" t="s">
        <v>43</v>
      </c>
      <c r="D65" s="146" t="s">
        <v>271</v>
      </c>
      <c r="E65" s="147">
        <v>15000000</v>
      </c>
      <c r="F65" s="147">
        <v>14904.825</v>
      </c>
      <c r="G65" s="84">
        <v>2.40690664</v>
      </c>
      <c r="H65" s="141"/>
    </row>
    <row r="66" spans="1:8" ht="12.75">
      <c r="A66" s="157" t="s">
        <v>580</v>
      </c>
      <c r="B66" s="146" t="s">
        <v>581</v>
      </c>
      <c r="C66" s="146" t="s">
        <v>43</v>
      </c>
      <c r="D66" s="146" t="s">
        <v>272</v>
      </c>
      <c r="E66" s="147">
        <v>10000000</v>
      </c>
      <c r="F66" s="147">
        <v>9970.85</v>
      </c>
      <c r="G66" s="84">
        <v>1.61014337</v>
      </c>
      <c r="H66" s="141"/>
    </row>
    <row r="67" spans="1:8" ht="12.75">
      <c r="A67" s="157" t="s">
        <v>658</v>
      </c>
      <c r="B67" s="146" t="s">
        <v>659</v>
      </c>
      <c r="C67" s="146" t="s">
        <v>43</v>
      </c>
      <c r="D67" s="146" t="s">
        <v>272</v>
      </c>
      <c r="E67" s="147">
        <v>10000000</v>
      </c>
      <c r="F67" s="147">
        <v>9960.16</v>
      </c>
      <c r="G67" s="84">
        <v>1.60841709</v>
      </c>
      <c r="H67" s="141"/>
    </row>
    <row r="68" spans="1:8" ht="12.75">
      <c r="A68" s="157" t="s">
        <v>727</v>
      </c>
      <c r="B68" s="146" t="s">
        <v>728</v>
      </c>
      <c r="C68" s="146" t="s">
        <v>43</v>
      </c>
      <c r="D68" s="146" t="s">
        <v>272</v>
      </c>
      <c r="E68" s="147">
        <v>5000000</v>
      </c>
      <c r="F68" s="147">
        <v>5000.0000005</v>
      </c>
      <c r="G68" s="84">
        <v>0.80742533</v>
      </c>
      <c r="H68" s="141"/>
    </row>
    <row r="69" spans="1:8" ht="12.75">
      <c r="A69" s="157" t="s">
        <v>660</v>
      </c>
      <c r="B69" s="146" t="s">
        <v>661</v>
      </c>
      <c r="C69" s="146" t="s">
        <v>43</v>
      </c>
      <c r="D69" s="146" t="s">
        <v>271</v>
      </c>
      <c r="E69" s="147">
        <v>5000000</v>
      </c>
      <c r="F69" s="147">
        <v>4974.195</v>
      </c>
      <c r="G69" s="84">
        <v>0.80325821</v>
      </c>
      <c r="H69" s="141"/>
    </row>
    <row r="70" spans="1:8" ht="12.75">
      <c r="A70" s="157" t="s">
        <v>662</v>
      </c>
      <c r="B70" s="146" t="s">
        <v>663</v>
      </c>
      <c r="C70" s="146" t="s">
        <v>43</v>
      </c>
      <c r="D70" s="146" t="s">
        <v>271</v>
      </c>
      <c r="E70" s="147">
        <v>2500000</v>
      </c>
      <c r="F70" s="147">
        <v>2484.315</v>
      </c>
      <c r="G70" s="84">
        <v>0.40117977</v>
      </c>
      <c r="H70" s="141"/>
    </row>
    <row r="71" spans="1:8" ht="12.75">
      <c r="A71" s="206" t="s">
        <v>572</v>
      </c>
      <c r="B71" s="189"/>
      <c r="C71" s="189"/>
      <c r="D71" s="189"/>
      <c r="E71" s="190">
        <f>SUM(E61:E70)</f>
        <v>140000000</v>
      </c>
      <c r="F71" s="191">
        <f>SUM(F61:F70)</f>
        <v>138699.3125005</v>
      </c>
      <c r="G71" s="202">
        <f>SUM(G61:G70)</f>
        <v>22.397867589999997</v>
      </c>
      <c r="H71" s="76"/>
    </row>
    <row r="72" spans="1:8" ht="12.75">
      <c r="A72" s="101"/>
      <c r="B72" s="83"/>
      <c r="C72" s="83"/>
      <c r="D72" s="83"/>
      <c r="E72" s="79"/>
      <c r="F72" s="77"/>
      <c r="G72" s="102"/>
      <c r="H72" s="76"/>
    </row>
    <row r="73" spans="1:8" ht="12.75">
      <c r="A73" s="207" t="s">
        <v>276</v>
      </c>
      <c r="B73" s="186"/>
      <c r="C73" s="186"/>
      <c r="D73" s="186"/>
      <c r="E73" s="186"/>
      <c r="F73" s="187"/>
      <c r="G73" s="197"/>
      <c r="H73" s="76"/>
    </row>
    <row r="74" spans="1:9" ht="12.75">
      <c r="A74" s="157" t="s">
        <v>789</v>
      </c>
      <c r="B74" s="146" t="s">
        <v>790</v>
      </c>
      <c r="C74" s="146" t="s">
        <v>571</v>
      </c>
      <c r="D74" s="146" t="s">
        <v>166</v>
      </c>
      <c r="E74" s="147">
        <v>67876100</v>
      </c>
      <c r="F74" s="147">
        <v>66911.2412385</v>
      </c>
      <c r="G74" s="84">
        <v>10.80516618</v>
      </c>
      <c r="H74" s="141"/>
      <c r="I74" s="142"/>
    </row>
    <row r="75" spans="1:9" ht="12.75">
      <c r="A75" s="157" t="s">
        <v>664</v>
      </c>
      <c r="B75" s="146" t="s">
        <v>665</v>
      </c>
      <c r="C75" s="146" t="s">
        <v>571</v>
      </c>
      <c r="D75" s="146" t="s">
        <v>166</v>
      </c>
      <c r="E75" s="147">
        <v>29000000</v>
      </c>
      <c r="F75" s="147">
        <v>28754.109</v>
      </c>
      <c r="G75" s="84">
        <v>4.64335918</v>
      </c>
      <c r="H75" s="141"/>
      <c r="I75" s="142"/>
    </row>
    <row r="76" spans="1:9" ht="12.75">
      <c r="A76" s="157" t="s">
        <v>666</v>
      </c>
      <c r="B76" s="146" t="s">
        <v>667</v>
      </c>
      <c r="C76" s="146" t="s">
        <v>571</v>
      </c>
      <c r="D76" s="146" t="s">
        <v>166</v>
      </c>
      <c r="E76" s="147">
        <v>12499400</v>
      </c>
      <c r="F76" s="147">
        <v>12378.668295399999</v>
      </c>
      <c r="G76" s="84">
        <v>1.99897006</v>
      </c>
      <c r="H76" s="141"/>
      <c r="I76" s="142"/>
    </row>
    <row r="77" spans="1:9" ht="12.75">
      <c r="A77" s="157" t="s">
        <v>791</v>
      </c>
      <c r="B77" s="146" t="s">
        <v>792</v>
      </c>
      <c r="C77" s="146" t="s">
        <v>571</v>
      </c>
      <c r="D77" s="146" t="s">
        <v>166</v>
      </c>
      <c r="E77" s="147">
        <v>7500000</v>
      </c>
      <c r="F77" s="147">
        <v>7402.4925</v>
      </c>
      <c r="G77" s="84">
        <v>1.19539199</v>
      </c>
      <c r="H77" s="141"/>
      <c r="I77" s="142"/>
    </row>
    <row r="78" spans="1:9" ht="12.75">
      <c r="A78" s="157" t="s">
        <v>793</v>
      </c>
      <c r="B78" s="146" t="s">
        <v>794</v>
      </c>
      <c r="C78" s="146" t="s">
        <v>571</v>
      </c>
      <c r="D78" s="146" t="s">
        <v>166</v>
      </c>
      <c r="E78" s="147">
        <v>218900</v>
      </c>
      <c r="F78" s="147">
        <v>216.2931199</v>
      </c>
      <c r="G78" s="84">
        <v>0.03492811</v>
      </c>
      <c r="H78" s="141"/>
      <c r="I78" s="142"/>
    </row>
    <row r="79" spans="1:9" ht="12.75">
      <c r="A79" s="157" t="s">
        <v>795</v>
      </c>
      <c r="B79" s="146" t="s">
        <v>796</v>
      </c>
      <c r="C79" s="146" t="s">
        <v>571</v>
      </c>
      <c r="D79" s="146" t="s">
        <v>166</v>
      </c>
      <c r="E79" s="147">
        <v>40500</v>
      </c>
      <c r="F79" s="147">
        <v>40.064057999999996</v>
      </c>
      <c r="G79" s="84">
        <v>0.00646975</v>
      </c>
      <c r="H79" s="141"/>
      <c r="I79" s="142"/>
    </row>
    <row r="80" spans="1:8" ht="12.75">
      <c r="A80" s="178" t="s">
        <v>572</v>
      </c>
      <c r="B80" s="83"/>
      <c r="C80" s="83"/>
      <c r="D80" s="83"/>
      <c r="E80" s="175">
        <f>SUM(E74:E79)</f>
        <v>117134900</v>
      </c>
      <c r="F80" s="77">
        <f>SUM(F74:F79)</f>
        <v>115702.8682118</v>
      </c>
      <c r="G80" s="176">
        <f>SUM(G74:G79)</f>
        <v>18.684285270000004</v>
      </c>
      <c r="H80" s="76"/>
    </row>
    <row r="81" spans="1:8" ht="12.75">
      <c r="A81" s="101"/>
      <c r="B81" s="83"/>
      <c r="C81" s="83"/>
      <c r="D81" s="83"/>
      <c r="E81" s="79"/>
      <c r="F81" s="77"/>
      <c r="G81" s="102"/>
      <c r="H81" s="76"/>
    </row>
    <row r="82" spans="1:8" ht="12.75">
      <c r="A82" s="192" t="s">
        <v>668</v>
      </c>
      <c r="B82" s="83"/>
      <c r="C82" s="83"/>
      <c r="D82" s="83"/>
      <c r="E82" s="83"/>
      <c r="F82" s="147"/>
      <c r="G82" s="177"/>
      <c r="H82" s="76"/>
    </row>
    <row r="83" spans="1:8" ht="12.75">
      <c r="A83" s="157" t="s">
        <v>669</v>
      </c>
      <c r="B83" s="146" t="s">
        <v>3</v>
      </c>
      <c r="C83" s="146" t="s">
        <v>43</v>
      </c>
      <c r="D83" s="146" t="s">
        <v>3</v>
      </c>
      <c r="E83" s="147">
        <v>30000000</v>
      </c>
      <c r="F83" s="147">
        <v>30000</v>
      </c>
      <c r="G83" s="84">
        <v>4.84455197</v>
      </c>
      <c r="H83" s="76"/>
    </row>
    <row r="84" spans="1:8" ht="12.75">
      <c r="A84" s="178" t="s">
        <v>572</v>
      </c>
      <c r="B84" s="83"/>
      <c r="C84" s="83"/>
      <c r="D84" s="83"/>
      <c r="E84" s="79">
        <f>SUM(E83)</f>
        <v>30000000</v>
      </c>
      <c r="F84" s="77">
        <f>SUM(F83)</f>
        <v>30000</v>
      </c>
      <c r="G84" s="102">
        <f>SUM(G83)</f>
        <v>4.84455197</v>
      </c>
      <c r="H84" s="76"/>
    </row>
    <row r="85" spans="1:8" ht="12.75">
      <c r="A85" s="4"/>
      <c r="B85" s="83"/>
      <c r="C85" s="83"/>
      <c r="D85" s="83"/>
      <c r="E85" s="79"/>
      <c r="F85" s="77"/>
      <c r="G85" s="102"/>
      <c r="H85" s="76"/>
    </row>
    <row r="86" spans="1:8" ht="12.75">
      <c r="A86" s="178" t="s">
        <v>557</v>
      </c>
      <c r="B86" s="83"/>
      <c r="C86" s="83"/>
      <c r="D86" s="83"/>
      <c r="E86" s="79">
        <f>SUM(E84,E80,E71,E58,E10)</f>
        <v>645634900</v>
      </c>
      <c r="F86" s="77">
        <f>SUM(F84,F80,F71,F58,F10)</f>
        <v>638935.4582123</v>
      </c>
      <c r="G86" s="102">
        <f>SUM(G10,G13,G58,G71,G80,G84,)</f>
        <v>103.17853439999999</v>
      </c>
      <c r="H86" s="76"/>
    </row>
    <row r="87" spans="1:8" ht="12.75">
      <c r="A87" s="3" t="s">
        <v>506</v>
      </c>
      <c r="B87" s="83"/>
      <c r="C87" s="83"/>
      <c r="D87" s="83"/>
      <c r="E87" s="83"/>
      <c r="F87" s="79">
        <v>-19683.147787800062</v>
      </c>
      <c r="G87" s="95">
        <f>F87/F88*100</f>
        <v>-3.178534412622084</v>
      </c>
      <c r="H87" s="76"/>
    </row>
    <row r="88" spans="1:8" ht="13.5" thickBot="1">
      <c r="A88" s="63" t="s">
        <v>559</v>
      </c>
      <c r="B88" s="103"/>
      <c r="C88" s="103"/>
      <c r="D88" s="103"/>
      <c r="E88" s="103"/>
      <c r="F88" s="115">
        <f>SUM(F86:F87)</f>
        <v>619252.3104244999</v>
      </c>
      <c r="G88" s="82">
        <f>SUM(G86:G87)</f>
        <v>99.9999999873779</v>
      </c>
      <c r="H88" s="76"/>
    </row>
    <row r="89" spans="1:8" ht="12.75">
      <c r="A89" s="76"/>
      <c r="B89" s="76"/>
      <c r="C89" s="76"/>
      <c r="D89" s="76"/>
      <c r="E89" s="76"/>
      <c r="F89" s="76"/>
      <c r="G89" s="76"/>
      <c r="H89" s="76"/>
    </row>
    <row r="90" spans="1:8" ht="12.75">
      <c r="A90" s="196" t="s">
        <v>807</v>
      </c>
      <c r="B90" s="76"/>
      <c r="C90" s="76"/>
      <c r="D90" s="76"/>
      <c r="E90" s="76"/>
      <c r="F90" s="76"/>
      <c r="G90" s="76"/>
      <c r="H90" s="76"/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28125" style="0" customWidth="1"/>
    <col min="2" max="2" width="16.57421875" style="0" customWidth="1"/>
    <col min="3" max="3" width="22.421875" style="0" bestFit="1" customWidth="1"/>
    <col min="4" max="4" width="8.140625" style="0" customWidth="1"/>
    <col min="5" max="5" width="13.8515625" style="0" bestFit="1" customWidth="1"/>
    <col min="6" max="6" width="15.28125" style="0" bestFit="1" customWidth="1"/>
    <col min="7" max="7" width="11.28125" style="0" bestFit="1" customWidth="1"/>
  </cols>
  <sheetData>
    <row r="1" ht="13.5" thickBot="1"/>
    <row r="2" spans="1:7" ht="12.75">
      <c r="A2" s="269" t="s">
        <v>2</v>
      </c>
      <c r="B2" s="270"/>
      <c r="C2" s="270"/>
      <c r="D2" s="270"/>
      <c r="E2" s="270"/>
      <c r="F2" s="270"/>
      <c r="G2" s="271"/>
    </row>
    <row r="3" spans="1:7" ht="12.75">
      <c r="A3" s="272" t="s">
        <v>712</v>
      </c>
      <c r="B3" s="275"/>
      <c r="C3" s="275"/>
      <c r="D3" s="275"/>
      <c r="E3" s="275"/>
      <c r="F3" s="275"/>
      <c r="G3" s="276"/>
    </row>
    <row r="4" spans="1:7" ht="12.75">
      <c r="A4" s="285" t="s">
        <v>527</v>
      </c>
      <c r="B4" s="275"/>
      <c r="C4" s="275"/>
      <c r="D4" s="275"/>
      <c r="E4" s="275"/>
      <c r="F4" s="275"/>
      <c r="G4" s="276"/>
    </row>
    <row r="5" spans="1:7" ht="12.75">
      <c r="A5" s="30"/>
      <c r="B5" s="18"/>
      <c r="C5" s="18"/>
      <c r="D5" s="18"/>
      <c r="E5" s="18"/>
      <c r="F5" s="23"/>
      <c r="G5" s="29"/>
    </row>
    <row r="6" spans="1:7" ht="24">
      <c r="A6" s="3" t="s">
        <v>497</v>
      </c>
      <c r="B6" s="21" t="s">
        <v>0</v>
      </c>
      <c r="C6" s="21" t="s">
        <v>498</v>
      </c>
      <c r="D6" s="21" t="s">
        <v>1</v>
      </c>
      <c r="E6" s="35" t="s">
        <v>499</v>
      </c>
      <c r="F6" s="35" t="s">
        <v>500</v>
      </c>
      <c r="G6" s="36" t="s">
        <v>501</v>
      </c>
    </row>
    <row r="7" spans="1:7" ht="12.75">
      <c r="A7" s="5"/>
      <c r="B7" s="27"/>
      <c r="C7" s="28"/>
      <c r="D7" s="27"/>
      <c r="E7" s="27"/>
      <c r="F7" s="35" t="s">
        <v>502</v>
      </c>
      <c r="G7" s="37"/>
    </row>
    <row r="8" spans="1:7" ht="12.75">
      <c r="A8" s="4" t="s">
        <v>486</v>
      </c>
      <c r="B8" s="18"/>
      <c r="C8" s="18"/>
      <c r="D8" s="18"/>
      <c r="E8" s="18"/>
      <c r="F8" s="18"/>
      <c r="G8" s="29"/>
    </row>
    <row r="9" spans="1:7" ht="12.75">
      <c r="A9" s="4" t="s">
        <v>487</v>
      </c>
      <c r="B9" s="18"/>
      <c r="C9" s="18"/>
      <c r="D9" s="18"/>
      <c r="E9" s="18"/>
      <c r="F9" s="23"/>
      <c r="G9" s="29"/>
    </row>
    <row r="10" spans="1:8" ht="12.75">
      <c r="A10" s="31" t="s">
        <v>280</v>
      </c>
      <c r="B10" s="22" t="s">
        <v>279</v>
      </c>
      <c r="C10" s="22" t="s">
        <v>48</v>
      </c>
      <c r="D10" s="22" t="s">
        <v>3</v>
      </c>
      <c r="E10" s="23">
        <v>49748</v>
      </c>
      <c r="F10" s="164">
        <v>847.258188</v>
      </c>
      <c r="G10" s="32">
        <v>3.23744497</v>
      </c>
      <c r="H10" s="76"/>
    </row>
    <row r="11" spans="1:8" ht="12.75">
      <c r="A11" s="31" t="s">
        <v>313</v>
      </c>
      <c r="B11" s="22" t="s">
        <v>312</v>
      </c>
      <c r="C11" s="22" t="s">
        <v>38</v>
      </c>
      <c r="D11" s="22" t="s">
        <v>3</v>
      </c>
      <c r="E11" s="23">
        <v>100000</v>
      </c>
      <c r="F11" s="164">
        <v>791.5</v>
      </c>
      <c r="G11" s="32">
        <v>3.02438823</v>
      </c>
      <c r="H11" s="76"/>
    </row>
    <row r="12" spans="1:8" ht="12.75">
      <c r="A12" s="31" t="s">
        <v>102</v>
      </c>
      <c r="B12" s="22" t="s">
        <v>101</v>
      </c>
      <c r="C12" s="22" t="s">
        <v>20</v>
      </c>
      <c r="D12" s="22" t="s">
        <v>3</v>
      </c>
      <c r="E12" s="23">
        <v>9761</v>
      </c>
      <c r="F12" s="164">
        <v>784.9747395</v>
      </c>
      <c r="G12" s="32">
        <v>2.99945466</v>
      </c>
      <c r="H12" s="76"/>
    </row>
    <row r="13" spans="1:8" ht="12.75">
      <c r="A13" s="31" t="s">
        <v>109</v>
      </c>
      <c r="B13" s="22" t="s">
        <v>108</v>
      </c>
      <c r="C13" s="22" t="s">
        <v>110</v>
      </c>
      <c r="D13" s="22" t="s">
        <v>3</v>
      </c>
      <c r="E13" s="23">
        <v>4000</v>
      </c>
      <c r="F13" s="164">
        <v>744.068</v>
      </c>
      <c r="G13" s="32">
        <v>2.84314656</v>
      </c>
      <c r="H13" s="76"/>
    </row>
    <row r="14" spans="1:8" ht="12.75">
      <c r="A14" s="31" t="s">
        <v>273</v>
      </c>
      <c r="B14" s="22" t="s">
        <v>321</v>
      </c>
      <c r="C14" s="22" t="s">
        <v>43</v>
      </c>
      <c r="D14" s="22" t="s">
        <v>3</v>
      </c>
      <c r="E14" s="23">
        <v>120000</v>
      </c>
      <c r="F14" s="164">
        <v>641.7</v>
      </c>
      <c r="G14" s="32">
        <v>2.4519898</v>
      </c>
      <c r="H14" s="76"/>
    </row>
    <row r="15" spans="1:8" ht="12.75">
      <c r="A15" s="31" t="s">
        <v>325</v>
      </c>
      <c r="B15" s="22" t="s">
        <v>324</v>
      </c>
      <c r="C15" s="22" t="s">
        <v>212</v>
      </c>
      <c r="D15" s="22" t="s">
        <v>3</v>
      </c>
      <c r="E15" s="23">
        <v>225000</v>
      </c>
      <c r="F15" s="164">
        <v>629.6625</v>
      </c>
      <c r="G15" s="32">
        <v>2.4059935</v>
      </c>
      <c r="H15" s="76"/>
    </row>
    <row r="16" spans="1:8" ht="12.75">
      <c r="A16" s="31" t="s">
        <v>298</v>
      </c>
      <c r="B16" s="22" t="s">
        <v>297</v>
      </c>
      <c r="C16" s="22" t="s">
        <v>34</v>
      </c>
      <c r="D16" s="22" t="s">
        <v>3</v>
      </c>
      <c r="E16" s="23">
        <v>101542</v>
      </c>
      <c r="F16" s="164">
        <v>616.512253</v>
      </c>
      <c r="G16" s="32">
        <v>2.35574529</v>
      </c>
      <c r="H16" s="76"/>
    </row>
    <row r="17" spans="1:8" s="109" customFormat="1" ht="12.75">
      <c r="A17" s="31" t="s">
        <v>331</v>
      </c>
      <c r="B17" s="22" t="s">
        <v>330</v>
      </c>
      <c r="C17" s="22" t="s">
        <v>216</v>
      </c>
      <c r="D17" s="22" t="s">
        <v>3</v>
      </c>
      <c r="E17" s="23">
        <v>35000</v>
      </c>
      <c r="F17" s="164">
        <v>613.6025</v>
      </c>
      <c r="G17" s="32">
        <v>2.34462688</v>
      </c>
      <c r="H17" s="76"/>
    </row>
    <row r="18" spans="1:8" ht="12.75">
      <c r="A18" s="31" t="s">
        <v>306</v>
      </c>
      <c r="B18" s="22" t="s">
        <v>305</v>
      </c>
      <c r="C18" s="22" t="s">
        <v>48</v>
      </c>
      <c r="D18" s="22" t="s">
        <v>3</v>
      </c>
      <c r="E18" s="23">
        <v>50000</v>
      </c>
      <c r="F18" s="164">
        <v>587.625</v>
      </c>
      <c r="G18" s="32">
        <v>2.24536467</v>
      </c>
      <c r="H18" s="76"/>
    </row>
    <row r="19" spans="1:8" ht="12.75">
      <c r="A19" s="31" t="s">
        <v>315</v>
      </c>
      <c r="B19" s="22" t="s">
        <v>314</v>
      </c>
      <c r="C19" s="22" t="s">
        <v>38</v>
      </c>
      <c r="D19" s="22" t="s">
        <v>3</v>
      </c>
      <c r="E19" s="23">
        <v>180000</v>
      </c>
      <c r="F19" s="164">
        <v>585</v>
      </c>
      <c r="G19" s="32">
        <v>2.23533432</v>
      </c>
      <c r="H19" s="76"/>
    </row>
    <row r="20" spans="1:8" ht="12.75">
      <c r="A20" s="31" t="s">
        <v>42</v>
      </c>
      <c r="B20" s="22" t="s">
        <v>41</v>
      </c>
      <c r="C20" s="22" t="s">
        <v>43</v>
      </c>
      <c r="D20" s="22" t="s">
        <v>3</v>
      </c>
      <c r="E20" s="23">
        <v>150000</v>
      </c>
      <c r="F20" s="164">
        <v>552.15</v>
      </c>
      <c r="G20" s="32">
        <v>2.1098117</v>
      </c>
      <c r="H20" s="76"/>
    </row>
    <row r="21" spans="1:8" ht="12.75">
      <c r="A21" s="31" t="s">
        <v>582</v>
      </c>
      <c r="B21" s="22" t="s">
        <v>583</v>
      </c>
      <c r="C21" s="22" t="s">
        <v>20</v>
      </c>
      <c r="D21" s="22" t="s">
        <v>3</v>
      </c>
      <c r="E21" s="23">
        <v>30907</v>
      </c>
      <c r="F21" s="164">
        <v>552.0144735</v>
      </c>
      <c r="G21" s="32">
        <v>2.10929384</v>
      </c>
      <c r="H21" s="76"/>
    </row>
    <row r="22" spans="1:8" ht="12.75">
      <c r="A22" s="31" t="s">
        <v>185</v>
      </c>
      <c r="B22" s="22" t="s">
        <v>184</v>
      </c>
      <c r="C22" s="22" t="s">
        <v>18</v>
      </c>
      <c r="D22" s="22" t="s">
        <v>3</v>
      </c>
      <c r="E22" s="23">
        <v>75000</v>
      </c>
      <c r="F22" s="164">
        <v>538.95</v>
      </c>
      <c r="G22" s="32">
        <v>2.05937339</v>
      </c>
      <c r="H22" s="76"/>
    </row>
    <row r="23" spans="1:8" ht="12.75">
      <c r="A23" s="31" t="s">
        <v>278</v>
      </c>
      <c r="B23" s="22" t="s">
        <v>277</v>
      </c>
      <c r="C23" s="22" t="s">
        <v>34</v>
      </c>
      <c r="D23" s="22" t="s">
        <v>3</v>
      </c>
      <c r="E23" s="23">
        <v>36000</v>
      </c>
      <c r="F23" s="164">
        <v>522.108</v>
      </c>
      <c r="G23" s="32">
        <v>1.99501868</v>
      </c>
      <c r="H23" s="76"/>
    </row>
    <row r="24" spans="1:8" ht="12.75">
      <c r="A24" s="31" t="s">
        <v>387</v>
      </c>
      <c r="B24" s="22" t="s">
        <v>386</v>
      </c>
      <c r="C24" s="22" t="s">
        <v>16</v>
      </c>
      <c r="D24" s="22" t="s">
        <v>3</v>
      </c>
      <c r="E24" s="23">
        <v>35000</v>
      </c>
      <c r="F24" s="164">
        <v>509.3025</v>
      </c>
      <c r="G24" s="32">
        <v>1.94608779</v>
      </c>
      <c r="H24" s="76"/>
    </row>
    <row r="25" spans="1:8" ht="12.75">
      <c r="A25" s="31" t="s">
        <v>717</v>
      </c>
      <c r="B25" s="22" t="s">
        <v>718</v>
      </c>
      <c r="C25" s="22" t="s">
        <v>48</v>
      </c>
      <c r="D25" s="22" t="s">
        <v>3</v>
      </c>
      <c r="E25" s="23">
        <v>125000</v>
      </c>
      <c r="F25" s="164">
        <v>501.25</v>
      </c>
      <c r="G25" s="32">
        <v>1.91531851</v>
      </c>
      <c r="H25" s="76"/>
    </row>
    <row r="26" spans="1:8" ht="12.75">
      <c r="A26" s="31" t="s">
        <v>55</v>
      </c>
      <c r="B26" s="22" t="s">
        <v>54</v>
      </c>
      <c r="C26" s="22" t="s">
        <v>34</v>
      </c>
      <c r="D26" s="22" t="s">
        <v>3</v>
      </c>
      <c r="E26" s="23">
        <v>50000</v>
      </c>
      <c r="F26" s="164">
        <v>493.875</v>
      </c>
      <c r="G26" s="32">
        <v>1.88713801</v>
      </c>
      <c r="H26" s="76"/>
    </row>
    <row r="27" spans="1:8" ht="12.75">
      <c r="A27" s="31" t="s">
        <v>588</v>
      </c>
      <c r="B27" s="22" t="s">
        <v>589</v>
      </c>
      <c r="C27" s="22" t="s">
        <v>110</v>
      </c>
      <c r="D27" s="22" t="s">
        <v>3</v>
      </c>
      <c r="E27" s="23">
        <v>18360</v>
      </c>
      <c r="F27" s="164">
        <v>488.25666</v>
      </c>
      <c r="G27" s="32">
        <v>1.86566986</v>
      </c>
      <c r="H27" s="76"/>
    </row>
    <row r="28" spans="1:8" ht="12.75">
      <c r="A28" s="31" t="s">
        <v>327</v>
      </c>
      <c r="B28" s="22" t="s">
        <v>326</v>
      </c>
      <c r="C28" s="22" t="s">
        <v>34</v>
      </c>
      <c r="D28" s="22" t="s">
        <v>3</v>
      </c>
      <c r="E28" s="23">
        <v>230000</v>
      </c>
      <c r="F28" s="164">
        <v>486.68</v>
      </c>
      <c r="G28" s="32">
        <v>1.85964531</v>
      </c>
      <c r="H28" s="76"/>
    </row>
    <row r="29" spans="1:8" ht="12.75">
      <c r="A29" s="31" t="s">
        <v>210</v>
      </c>
      <c r="B29" s="22" t="s">
        <v>209</v>
      </c>
      <c r="C29" s="22" t="s">
        <v>110</v>
      </c>
      <c r="D29" s="22" t="s">
        <v>3</v>
      </c>
      <c r="E29" s="23">
        <v>45000</v>
      </c>
      <c r="F29" s="164">
        <v>481.6125</v>
      </c>
      <c r="G29" s="32">
        <v>1.84028197</v>
      </c>
      <c r="H29" s="76"/>
    </row>
    <row r="30" spans="1:8" ht="12.75">
      <c r="A30" s="31" t="s">
        <v>586</v>
      </c>
      <c r="B30" s="22" t="s">
        <v>587</v>
      </c>
      <c r="C30" s="22" t="s">
        <v>48</v>
      </c>
      <c r="D30" s="22" t="s">
        <v>3</v>
      </c>
      <c r="E30" s="23">
        <v>30000</v>
      </c>
      <c r="F30" s="164">
        <v>450.51</v>
      </c>
      <c r="G30" s="32">
        <v>1.72143669</v>
      </c>
      <c r="H30" s="76"/>
    </row>
    <row r="31" spans="1:8" ht="12.75">
      <c r="A31" s="31" t="s">
        <v>670</v>
      </c>
      <c r="B31" s="22" t="s">
        <v>671</v>
      </c>
      <c r="C31" s="22" t="s">
        <v>16</v>
      </c>
      <c r="D31" s="22" t="s">
        <v>3</v>
      </c>
      <c r="E31" s="23">
        <v>25000</v>
      </c>
      <c r="F31" s="164">
        <v>431.5375</v>
      </c>
      <c r="G31" s="32">
        <v>1.64894117</v>
      </c>
      <c r="H31" s="76"/>
    </row>
    <row r="32" spans="1:8" ht="12.75">
      <c r="A32" s="31" t="s">
        <v>323</v>
      </c>
      <c r="B32" s="22" t="s">
        <v>322</v>
      </c>
      <c r="C32" s="22" t="s">
        <v>18</v>
      </c>
      <c r="D32" s="22" t="s">
        <v>3</v>
      </c>
      <c r="E32" s="23">
        <v>10000</v>
      </c>
      <c r="F32" s="164">
        <v>430.45</v>
      </c>
      <c r="G32" s="32">
        <v>1.64478574</v>
      </c>
      <c r="H32" s="76"/>
    </row>
    <row r="33" spans="1:8" ht="12.75">
      <c r="A33" s="31" t="s">
        <v>329</v>
      </c>
      <c r="B33" s="22" t="s">
        <v>328</v>
      </c>
      <c r="C33" s="22" t="s">
        <v>34</v>
      </c>
      <c r="D33" s="22" t="s">
        <v>3</v>
      </c>
      <c r="E33" s="23">
        <v>38190</v>
      </c>
      <c r="F33" s="164">
        <v>428.03352</v>
      </c>
      <c r="G33" s="32">
        <v>1.63555217</v>
      </c>
      <c r="H33" s="76"/>
    </row>
    <row r="34" spans="1:8" ht="12.75">
      <c r="A34" s="31" t="s">
        <v>596</v>
      </c>
      <c r="B34" s="22" t="s">
        <v>597</v>
      </c>
      <c r="C34" s="22" t="s">
        <v>48</v>
      </c>
      <c r="D34" s="22" t="s">
        <v>3</v>
      </c>
      <c r="E34" s="23">
        <v>50000</v>
      </c>
      <c r="F34" s="164">
        <v>422.4</v>
      </c>
      <c r="G34" s="32">
        <v>1.61402601</v>
      </c>
      <c r="H34" s="76"/>
    </row>
    <row r="35" spans="1:8" ht="12.75">
      <c r="A35" s="31" t="s">
        <v>584</v>
      </c>
      <c r="B35" s="22" t="s">
        <v>585</v>
      </c>
      <c r="C35" s="22" t="s">
        <v>38</v>
      </c>
      <c r="D35" s="22" t="s">
        <v>3</v>
      </c>
      <c r="E35" s="23">
        <v>50000</v>
      </c>
      <c r="F35" s="164">
        <v>417.2</v>
      </c>
      <c r="G35" s="32">
        <v>1.59415637</v>
      </c>
      <c r="H35" s="76"/>
    </row>
    <row r="36" spans="1:8" ht="12.75">
      <c r="A36" s="31" t="s">
        <v>320</v>
      </c>
      <c r="B36" s="22" t="s">
        <v>319</v>
      </c>
      <c r="C36" s="22" t="s">
        <v>110</v>
      </c>
      <c r="D36" s="22" t="s">
        <v>3</v>
      </c>
      <c r="E36" s="23">
        <v>60000</v>
      </c>
      <c r="F36" s="164">
        <v>407.22</v>
      </c>
      <c r="G36" s="32">
        <v>1.55602195</v>
      </c>
      <c r="H36" s="76"/>
    </row>
    <row r="37" spans="1:8" ht="12.75">
      <c r="A37" s="31" t="s">
        <v>65</v>
      </c>
      <c r="B37" s="22" t="s">
        <v>64</v>
      </c>
      <c r="C37" s="22" t="s">
        <v>22</v>
      </c>
      <c r="D37" s="22" t="s">
        <v>3</v>
      </c>
      <c r="E37" s="23">
        <v>10000</v>
      </c>
      <c r="F37" s="164">
        <v>403.205</v>
      </c>
      <c r="G37" s="32">
        <v>1.5406803</v>
      </c>
      <c r="H37" s="76"/>
    </row>
    <row r="38" spans="1:8" ht="12.75">
      <c r="A38" s="31" t="s">
        <v>296</v>
      </c>
      <c r="B38" s="22" t="s">
        <v>295</v>
      </c>
      <c r="C38" s="22" t="s">
        <v>22</v>
      </c>
      <c r="D38" s="22" t="s">
        <v>3</v>
      </c>
      <c r="E38" s="23">
        <v>60000</v>
      </c>
      <c r="F38" s="164">
        <v>401.61</v>
      </c>
      <c r="G38" s="32">
        <v>1.53458567</v>
      </c>
      <c r="H38" s="76"/>
    </row>
    <row r="39" spans="1:8" ht="12.75">
      <c r="A39" s="31" t="s">
        <v>333</v>
      </c>
      <c r="B39" s="22" t="s">
        <v>332</v>
      </c>
      <c r="C39" s="22" t="s">
        <v>18</v>
      </c>
      <c r="D39" s="22" t="s">
        <v>3</v>
      </c>
      <c r="E39" s="23">
        <v>30000</v>
      </c>
      <c r="F39" s="164">
        <v>395.415</v>
      </c>
      <c r="G39" s="32">
        <v>1.51091405</v>
      </c>
      <c r="H39" s="76"/>
    </row>
    <row r="40" spans="1:8" ht="12.75">
      <c r="A40" s="31" t="s">
        <v>282</v>
      </c>
      <c r="B40" s="22" t="s">
        <v>281</v>
      </c>
      <c r="C40" s="22" t="s">
        <v>18</v>
      </c>
      <c r="D40" s="22" t="s">
        <v>3</v>
      </c>
      <c r="E40" s="23">
        <v>70000</v>
      </c>
      <c r="F40" s="164">
        <v>380.555</v>
      </c>
      <c r="G40" s="32">
        <v>1.45413274</v>
      </c>
      <c r="H40" s="76"/>
    </row>
    <row r="41" spans="1:8" ht="12.75">
      <c r="A41" s="31" t="s">
        <v>294</v>
      </c>
      <c r="B41" s="22" t="s">
        <v>293</v>
      </c>
      <c r="C41" s="22" t="s">
        <v>38</v>
      </c>
      <c r="D41" s="22" t="s">
        <v>3</v>
      </c>
      <c r="E41" s="23">
        <v>41159</v>
      </c>
      <c r="F41" s="164">
        <v>372.283155</v>
      </c>
      <c r="G41" s="32">
        <v>1.42252532</v>
      </c>
      <c r="H41" s="76"/>
    </row>
    <row r="42" spans="1:8" ht="12.75">
      <c r="A42" s="31" t="s">
        <v>37</v>
      </c>
      <c r="B42" s="22" t="s">
        <v>36</v>
      </c>
      <c r="C42" s="22" t="s">
        <v>38</v>
      </c>
      <c r="D42" s="22" t="s">
        <v>3</v>
      </c>
      <c r="E42" s="23">
        <v>1500</v>
      </c>
      <c r="F42" s="164">
        <v>362.6715</v>
      </c>
      <c r="G42" s="32">
        <v>1.38579838</v>
      </c>
      <c r="H42" s="76"/>
    </row>
    <row r="43" spans="1:8" ht="12.75">
      <c r="A43" s="31" t="s">
        <v>594</v>
      </c>
      <c r="B43" s="22" t="s">
        <v>595</v>
      </c>
      <c r="C43" s="22" t="s">
        <v>124</v>
      </c>
      <c r="D43" s="22" t="s">
        <v>3</v>
      </c>
      <c r="E43" s="23">
        <v>38047</v>
      </c>
      <c r="F43" s="164">
        <v>358.6880925</v>
      </c>
      <c r="G43" s="32">
        <v>1.37057744</v>
      </c>
      <c r="H43" s="76"/>
    </row>
    <row r="44" spans="1:8" ht="12.75">
      <c r="A44" s="31" t="s">
        <v>308</v>
      </c>
      <c r="B44" s="22" t="s">
        <v>307</v>
      </c>
      <c r="C44" s="22" t="s">
        <v>43</v>
      </c>
      <c r="D44" s="22" t="s">
        <v>3</v>
      </c>
      <c r="E44" s="23">
        <v>600000</v>
      </c>
      <c r="F44" s="164">
        <v>356.7</v>
      </c>
      <c r="G44" s="32">
        <v>1.36298077</v>
      </c>
      <c r="H44" s="76"/>
    </row>
    <row r="45" spans="1:8" ht="12.75">
      <c r="A45" s="31" t="s">
        <v>590</v>
      </c>
      <c r="B45" s="22" t="s">
        <v>591</v>
      </c>
      <c r="C45" s="22" t="s">
        <v>212</v>
      </c>
      <c r="D45" s="22" t="s">
        <v>3</v>
      </c>
      <c r="E45" s="23">
        <v>500000</v>
      </c>
      <c r="F45" s="164">
        <v>349.25</v>
      </c>
      <c r="G45" s="32">
        <v>1.33451369</v>
      </c>
      <c r="H45" s="76"/>
    </row>
    <row r="46" spans="1:8" ht="12.75">
      <c r="A46" s="31" t="s">
        <v>337</v>
      </c>
      <c r="B46" s="22" t="s">
        <v>336</v>
      </c>
      <c r="C46" s="22" t="s">
        <v>338</v>
      </c>
      <c r="D46" s="22" t="s">
        <v>3</v>
      </c>
      <c r="E46" s="23">
        <v>55000</v>
      </c>
      <c r="F46" s="164">
        <v>335.5275</v>
      </c>
      <c r="G46" s="32">
        <v>1.28207886</v>
      </c>
      <c r="H46" s="76"/>
    </row>
    <row r="47" spans="1:8" ht="12.75">
      <c r="A47" s="31" t="s">
        <v>316</v>
      </c>
      <c r="B47" s="22" t="s">
        <v>719</v>
      </c>
      <c r="C47" s="22" t="s">
        <v>26</v>
      </c>
      <c r="D47" s="22" t="s">
        <v>3</v>
      </c>
      <c r="E47" s="23">
        <v>46960</v>
      </c>
      <c r="F47" s="164">
        <v>329.80008</v>
      </c>
      <c r="G47" s="32">
        <v>1.26019391</v>
      </c>
      <c r="H47" s="76"/>
    </row>
    <row r="48" spans="1:8" s="109" customFormat="1" ht="12.75">
      <c r="A48" s="31" t="s">
        <v>310</v>
      </c>
      <c r="B48" s="22" t="s">
        <v>309</v>
      </c>
      <c r="C48" s="22" t="s">
        <v>38</v>
      </c>
      <c r="D48" s="22" t="s">
        <v>3</v>
      </c>
      <c r="E48" s="23">
        <v>200000</v>
      </c>
      <c r="F48" s="164">
        <v>323.8</v>
      </c>
      <c r="G48" s="32">
        <v>1.2372671</v>
      </c>
      <c r="H48" s="76"/>
    </row>
    <row r="49" spans="1:8" ht="12.75">
      <c r="A49" s="31" t="s">
        <v>598</v>
      </c>
      <c r="B49" s="22" t="s">
        <v>599</v>
      </c>
      <c r="C49" s="22" t="s">
        <v>18</v>
      </c>
      <c r="D49" s="22" t="s">
        <v>3</v>
      </c>
      <c r="E49" s="23">
        <v>30000</v>
      </c>
      <c r="F49" s="164">
        <v>317.67</v>
      </c>
      <c r="G49" s="32">
        <v>1.21384385</v>
      </c>
      <c r="H49" s="76"/>
    </row>
    <row r="50" spans="1:8" ht="12.75">
      <c r="A50" s="31" t="s">
        <v>340</v>
      </c>
      <c r="B50" s="22" t="s">
        <v>339</v>
      </c>
      <c r="C50" s="22" t="s">
        <v>26</v>
      </c>
      <c r="D50" s="22" t="s">
        <v>3</v>
      </c>
      <c r="E50" s="23">
        <v>28717</v>
      </c>
      <c r="F50" s="164">
        <v>298.0106675</v>
      </c>
      <c r="G50" s="32">
        <v>1.13872388</v>
      </c>
      <c r="H50" s="76"/>
    </row>
    <row r="51" spans="1:8" ht="12.75">
      <c r="A51" s="31" t="s">
        <v>600</v>
      </c>
      <c r="B51" s="22" t="s">
        <v>601</v>
      </c>
      <c r="C51" s="22" t="s">
        <v>176</v>
      </c>
      <c r="D51" s="22" t="s">
        <v>3</v>
      </c>
      <c r="E51" s="23">
        <v>350000</v>
      </c>
      <c r="F51" s="164">
        <v>288.925</v>
      </c>
      <c r="G51" s="32">
        <v>1.10400678</v>
      </c>
      <c r="H51" s="76"/>
    </row>
    <row r="52" spans="1:8" ht="12.75">
      <c r="A52" s="31" t="s">
        <v>592</v>
      </c>
      <c r="B52" s="22" t="s">
        <v>593</v>
      </c>
      <c r="C52" s="22" t="s">
        <v>83</v>
      </c>
      <c r="D52" s="22" t="s">
        <v>3</v>
      </c>
      <c r="E52" s="23">
        <v>14000</v>
      </c>
      <c r="F52" s="164">
        <v>284.697</v>
      </c>
      <c r="G52" s="32">
        <v>1.08785124</v>
      </c>
      <c r="H52" s="76"/>
    </row>
    <row r="53" spans="1:8" ht="12.75">
      <c r="A53" s="31" t="s">
        <v>286</v>
      </c>
      <c r="B53" s="22" t="s">
        <v>285</v>
      </c>
      <c r="C53" s="22" t="s">
        <v>20</v>
      </c>
      <c r="D53" s="22" t="s">
        <v>3</v>
      </c>
      <c r="E53" s="23">
        <v>100000</v>
      </c>
      <c r="F53" s="164">
        <v>283.55</v>
      </c>
      <c r="G53" s="32">
        <v>1.08346845</v>
      </c>
      <c r="H53" s="76"/>
    </row>
    <row r="54" spans="1:8" ht="12.75">
      <c r="A54" s="31" t="s">
        <v>407</v>
      </c>
      <c r="B54" s="22" t="s">
        <v>406</v>
      </c>
      <c r="C54" s="22" t="s">
        <v>34</v>
      </c>
      <c r="D54" s="22" t="s">
        <v>3</v>
      </c>
      <c r="E54" s="23">
        <v>60026</v>
      </c>
      <c r="F54" s="164">
        <v>280.201368</v>
      </c>
      <c r="G54" s="32">
        <v>1.07067305</v>
      </c>
      <c r="H54" s="76"/>
    </row>
    <row r="55" spans="1:8" ht="12.75">
      <c r="A55" s="31" t="s">
        <v>318</v>
      </c>
      <c r="B55" s="22" t="s">
        <v>317</v>
      </c>
      <c r="C55" s="22" t="s">
        <v>29</v>
      </c>
      <c r="D55" s="22" t="s">
        <v>3</v>
      </c>
      <c r="E55" s="23">
        <v>36000</v>
      </c>
      <c r="F55" s="164">
        <v>275.67</v>
      </c>
      <c r="G55" s="32">
        <v>1.05335831</v>
      </c>
      <c r="H55" s="76"/>
    </row>
    <row r="56" spans="1:8" ht="12.75">
      <c r="A56" s="31" t="s">
        <v>290</v>
      </c>
      <c r="B56" s="22" t="s">
        <v>289</v>
      </c>
      <c r="C56" s="22" t="s">
        <v>34</v>
      </c>
      <c r="D56" s="22" t="s">
        <v>3</v>
      </c>
      <c r="E56" s="23">
        <v>115995</v>
      </c>
      <c r="F56" s="164">
        <v>274.21218</v>
      </c>
      <c r="G56" s="32">
        <v>1.04778786</v>
      </c>
      <c r="H56" s="76"/>
    </row>
    <row r="57" spans="1:8" ht="12.75">
      <c r="A57" s="31" t="s">
        <v>284</v>
      </c>
      <c r="B57" s="22" t="s">
        <v>283</v>
      </c>
      <c r="C57" s="22" t="s">
        <v>34</v>
      </c>
      <c r="D57" s="22" t="s">
        <v>3</v>
      </c>
      <c r="E57" s="23">
        <v>80000</v>
      </c>
      <c r="F57" s="164">
        <v>271.32</v>
      </c>
      <c r="G57" s="32">
        <v>1.03673659</v>
      </c>
      <c r="H57" s="76"/>
    </row>
    <row r="58" spans="1:8" ht="12.75">
      <c r="A58" s="31" t="s">
        <v>393</v>
      </c>
      <c r="B58" s="22" t="s">
        <v>392</v>
      </c>
      <c r="C58" s="22" t="s">
        <v>29</v>
      </c>
      <c r="D58" s="22" t="s">
        <v>3</v>
      </c>
      <c r="E58" s="23">
        <v>30000</v>
      </c>
      <c r="F58" s="164">
        <v>263.145</v>
      </c>
      <c r="G58" s="32">
        <v>1.00549923</v>
      </c>
      <c r="H58" s="76"/>
    </row>
    <row r="59" spans="1:8" ht="12.75">
      <c r="A59" s="31" t="s">
        <v>300</v>
      </c>
      <c r="B59" s="22" t="s">
        <v>299</v>
      </c>
      <c r="C59" s="22" t="s">
        <v>208</v>
      </c>
      <c r="D59" s="22" t="s">
        <v>3</v>
      </c>
      <c r="E59" s="23">
        <v>135000</v>
      </c>
      <c r="F59" s="164">
        <v>262.9125</v>
      </c>
      <c r="G59" s="32">
        <v>1.00461083</v>
      </c>
      <c r="H59" s="76"/>
    </row>
    <row r="60" spans="1:8" ht="12.75">
      <c r="A60" s="31" t="s">
        <v>302</v>
      </c>
      <c r="B60" s="22" t="s">
        <v>301</v>
      </c>
      <c r="C60" s="22" t="s">
        <v>176</v>
      </c>
      <c r="D60" s="22" t="s">
        <v>3</v>
      </c>
      <c r="E60" s="23">
        <v>70000</v>
      </c>
      <c r="F60" s="164">
        <v>248.255</v>
      </c>
      <c r="G60" s="32">
        <v>0.94860328</v>
      </c>
      <c r="H60" s="76"/>
    </row>
    <row r="61" spans="1:8" ht="12.75">
      <c r="A61" s="31" t="s">
        <v>304</v>
      </c>
      <c r="B61" s="22" t="s">
        <v>303</v>
      </c>
      <c r="C61" s="22" t="s">
        <v>212</v>
      </c>
      <c r="D61" s="22" t="s">
        <v>3</v>
      </c>
      <c r="E61" s="23">
        <v>350000</v>
      </c>
      <c r="F61" s="164">
        <v>243.775</v>
      </c>
      <c r="G61" s="32">
        <v>0.93148483</v>
      </c>
      <c r="H61" s="76"/>
    </row>
    <row r="62" spans="1:8" ht="12.75">
      <c r="A62" s="31" t="s">
        <v>256</v>
      </c>
      <c r="B62" s="22" t="s">
        <v>255</v>
      </c>
      <c r="C62" s="22" t="s">
        <v>216</v>
      </c>
      <c r="D62" s="22" t="s">
        <v>3</v>
      </c>
      <c r="E62" s="23">
        <v>60000</v>
      </c>
      <c r="F62" s="164">
        <v>231.51</v>
      </c>
      <c r="G62" s="32">
        <v>0.88461923</v>
      </c>
      <c r="H62" s="76"/>
    </row>
    <row r="63" spans="1:8" ht="12.75">
      <c r="A63" s="31" t="s">
        <v>335</v>
      </c>
      <c r="B63" s="22" t="s">
        <v>334</v>
      </c>
      <c r="C63" s="22" t="s">
        <v>275</v>
      </c>
      <c r="D63" s="22" t="s">
        <v>3</v>
      </c>
      <c r="E63" s="23">
        <v>80000</v>
      </c>
      <c r="F63" s="164">
        <v>214.24</v>
      </c>
      <c r="G63" s="32">
        <v>0.8186291</v>
      </c>
      <c r="H63" s="76"/>
    </row>
    <row r="64" spans="1:8" ht="12.75">
      <c r="A64" s="31" t="s">
        <v>288</v>
      </c>
      <c r="B64" s="22" t="s">
        <v>287</v>
      </c>
      <c r="C64" s="22" t="s">
        <v>83</v>
      </c>
      <c r="D64" s="22" t="s">
        <v>3</v>
      </c>
      <c r="E64" s="23">
        <v>69500</v>
      </c>
      <c r="F64" s="164">
        <v>205.164</v>
      </c>
      <c r="G64" s="32">
        <v>0.78394894</v>
      </c>
      <c r="H64" s="76"/>
    </row>
    <row r="65" spans="1:8" ht="12.75">
      <c r="A65" s="31" t="s">
        <v>602</v>
      </c>
      <c r="B65" s="22" t="s">
        <v>603</v>
      </c>
      <c r="C65" s="22" t="s">
        <v>34</v>
      </c>
      <c r="D65" s="22" t="s">
        <v>3</v>
      </c>
      <c r="E65" s="23">
        <v>47500</v>
      </c>
      <c r="F65" s="164">
        <v>191.7575</v>
      </c>
      <c r="G65" s="32">
        <v>0.73272157</v>
      </c>
      <c r="H65" s="76"/>
    </row>
    <row r="66" spans="1:8" ht="12.75">
      <c r="A66" s="31" t="s">
        <v>435</v>
      </c>
      <c r="B66" s="22" t="s">
        <v>434</v>
      </c>
      <c r="C66" s="22" t="s">
        <v>34</v>
      </c>
      <c r="D66" s="22" t="s">
        <v>3</v>
      </c>
      <c r="E66" s="23">
        <v>24031</v>
      </c>
      <c r="F66" s="164">
        <v>173.01118449999998</v>
      </c>
      <c r="G66" s="32">
        <v>0.66109032</v>
      </c>
      <c r="H66" s="76"/>
    </row>
    <row r="67" spans="1:8" ht="12.75">
      <c r="A67" s="31" t="s">
        <v>604</v>
      </c>
      <c r="B67" s="22" t="s">
        <v>605</v>
      </c>
      <c r="C67" s="22" t="s">
        <v>208</v>
      </c>
      <c r="D67" s="22" t="s">
        <v>3</v>
      </c>
      <c r="E67" s="23">
        <v>21981</v>
      </c>
      <c r="F67" s="164">
        <v>166.7808375</v>
      </c>
      <c r="G67" s="32">
        <v>0.63728364</v>
      </c>
      <c r="H67" s="76"/>
    </row>
    <row r="68" spans="1:8" ht="12.75">
      <c r="A68" s="31" t="s">
        <v>606</v>
      </c>
      <c r="B68" s="22" t="s">
        <v>607</v>
      </c>
      <c r="C68" s="22" t="s">
        <v>20</v>
      </c>
      <c r="D68" s="22" t="s">
        <v>3</v>
      </c>
      <c r="E68" s="23">
        <v>15203</v>
      </c>
      <c r="F68" s="164">
        <v>135.7095795</v>
      </c>
      <c r="G68" s="32">
        <v>0.51855774</v>
      </c>
      <c r="H68" s="76"/>
    </row>
    <row r="69" spans="1:8" ht="12.75">
      <c r="A69" s="31" t="s">
        <v>610</v>
      </c>
      <c r="B69" s="22" t="s">
        <v>611</v>
      </c>
      <c r="C69" s="22" t="s">
        <v>83</v>
      </c>
      <c r="D69" s="22" t="s">
        <v>3</v>
      </c>
      <c r="E69" s="23">
        <v>25070</v>
      </c>
      <c r="F69" s="164">
        <v>82.15439</v>
      </c>
      <c r="G69" s="32">
        <v>0.31391885</v>
      </c>
      <c r="H69" s="76"/>
    </row>
    <row r="70" spans="1:8" ht="12.75">
      <c r="A70" s="31" t="s">
        <v>608</v>
      </c>
      <c r="B70" s="22" t="s">
        <v>609</v>
      </c>
      <c r="C70" s="22" t="s">
        <v>48</v>
      </c>
      <c r="D70" s="22" t="s">
        <v>3</v>
      </c>
      <c r="E70" s="23">
        <v>89188</v>
      </c>
      <c r="F70" s="164">
        <v>72.95578400000001</v>
      </c>
      <c r="G70" s="32">
        <v>0.2787702</v>
      </c>
      <c r="H70" s="76"/>
    </row>
    <row r="71" spans="1:8" ht="12.75">
      <c r="A71" s="4" t="s">
        <v>488</v>
      </c>
      <c r="B71" s="55"/>
      <c r="C71" s="56"/>
      <c r="D71" s="55"/>
      <c r="E71" s="26">
        <f>SUM(E10:E70)</f>
        <v>5418385</v>
      </c>
      <c r="F71" s="26">
        <f>SUM(F10:F70)</f>
        <v>24390.585652499994</v>
      </c>
      <c r="G71" s="43">
        <f>SUM(G10:G70)</f>
        <v>93.19848403999998</v>
      </c>
      <c r="H71" s="76"/>
    </row>
    <row r="72" spans="1:7" ht="12.75">
      <c r="A72" s="91"/>
      <c r="B72" s="55"/>
      <c r="C72" s="56"/>
      <c r="D72" s="55"/>
      <c r="E72" s="50"/>
      <c r="F72" s="52"/>
      <c r="G72" s="86"/>
    </row>
    <row r="73" spans="1:7" ht="12.75">
      <c r="A73" s="265" t="s">
        <v>612</v>
      </c>
      <c r="B73" s="55"/>
      <c r="C73" s="56"/>
      <c r="D73" s="55"/>
      <c r="E73" s="50"/>
      <c r="F73" s="52"/>
      <c r="G73" s="86"/>
    </row>
    <row r="74" spans="1:7" ht="12.75">
      <c r="A74" s="31" t="s">
        <v>613</v>
      </c>
      <c r="B74" s="22" t="s">
        <v>614</v>
      </c>
      <c r="C74" s="22" t="s">
        <v>212</v>
      </c>
      <c r="D74" s="22" t="s">
        <v>3</v>
      </c>
      <c r="E74" s="23">
        <v>160000</v>
      </c>
      <c r="F74" s="164">
        <v>16.000016000000002</v>
      </c>
      <c r="G74" s="32">
        <v>0.06113741</v>
      </c>
    </row>
    <row r="75" spans="1:7" ht="12.75">
      <c r="A75" s="31" t="s">
        <v>720</v>
      </c>
      <c r="B75" s="146" t="s">
        <v>3</v>
      </c>
      <c r="C75" s="22" t="s">
        <v>48</v>
      </c>
      <c r="D75" s="22" t="s">
        <v>3</v>
      </c>
      <c r="E75" s="23">
        <v>63000</v>
      </c>
      <c r="F75" s="164">
        <v>106.9866</v>
      </c>
      <c r="G75" s="32">
        <v>0.40880482</v>
      </c>
    </row>
    <row r="76" spans="1:7" ht="12.75">
      <c r="A76" s="4" t="s">
        <v>488</v>
      </c>
      <c r="B76" s="55"/>
      <c r="C76" s="56"/>
      <c r="D76" s="55"/>
      <c r="E76" s="26">
        <f>SUM(E74,E75)</f>
        <v>223000</v>
      </c>
      <c r="F76" s="77">
        <f>SUM(F74,F75)</f>
        <v>122.986616</v>
      </c>
      <c r="G76" s="43">
        <f>SUM(G74,G75)</f>
        <v>0.46994223</v>
      </c>
    </row>
    <row r="77" spans="1:7" ht="12.75">
      <c r="A77" s="4"/>
      <c r="B77" s="55"/>
      <c r="C77" s="56"/>
      <c r="D77" s="55"/>
      <c r="E77" s="50"/>
      <c r="F77" s="52"/>
      <c r="G77" s="86"/>
    </row>
    <row r="78" spans="1:7" ht="12.75">
      <c r="A78" s="38" t="s">
        <v>525</v>
      </c>
      <c r="B78" s="55"/>
      <c r="C78" s="56"/>
      <c r="D78" s="55"/>
      <c r="E78" s="50"/>
      <c r="F78" s="40" t="s">
        <v>490</v>
      </c>
      <c r="G78" s="86" t="s">
        <v>490</v>
      </c>
    </row>
    <row r="79" spans="1:7" ht="12.75">
      <c r="A79" s="38" t="s">
        <v>515</v>
      </c>
      <c r="B79" s="55"/>
      <c r="C79" s="56"/>
      <c r="D79" s="55"/>
      <c r="E79" s="50"/>
      <c r="F79" s="41">
        <v>0</v>
      </c>
      <c r="G79" s="87">
        <v>0</v>
      </c>
    </row>
    <row r="80" spans="1:7" ht="12.75">
      <c r="A80" s="38"/>
      <c r="B80" s="55"/>
      <c r="C80" s="56"/>
      <c r="D80" s="55"/>
      <c r="E80" s="50"/>
      <c r="F80" s="41"/>
      <c r="G80" s="87"/>
    </row>
    <row r="81" spans="1:7" ht="12.75">
      <c r="A81" s="38" t="s">
        <v>494</v>
      </c>
      <c r="B81" s="55"/>
      <c r="C81" s="56"/>
      <c r="D81" s="55"/>
      <c r="E81" s="55"/>
      <c r="F81" s="40" t="s">
        <v>490</v>
      </c>
      <c r="G81" s="86" t="s">
        <v>490</v>
      </c>
    </row>
    <row r="82" spans="1:7" ht="12.75">
      <c r="A82" s="4" t="s">
        <v>488</v>
      </c>
      <c r="B82" s="55"/>
      <c r="C82" s="56"/>
      <c r="D82" s="55"/>
      <c r="E82" s="50"/>
      <c r="F82" s="41">
        <v>0</v>
      </c>
      <c r="G82" s="87">
        <v>0</v>
      </c>
    </row>
    <row r="83" spans="1:7" ht="12.75">
      <c r="A83" s="91"/>
      <c r="B83" s="55"/>
      <c r="C83" s="56"/>
      <c r="D83" s="55"/>
      <c r="E83" s="50"/>
      <c r="F83" s="52"/>
      <c r="G83" s="86"/>
    </row>
    <row r="84" spans="1:7" ht="12.75">
      <c r="A84" s="4" t="s">
        <v>526</v>
      </c>
      <c r="B84" s="55"/>
      <c r="C84" s="56"/>
      <c r="D84" s="55"/>
      <c r="E84" s="50"/>
      <c r="F84" s="40" t="s">
        <v>490</v>
      </c>
      <c r="G84" s="86" t="s">
        <v>490</v>
      </c>
    </row>
    <row r="85" spans="1:7" ht="12.75">
      <c r="A85" s="38" t="s">
        <v>491</v>
      </c>
      <c r="B85" s="55"/>
      <c r="C85" s="56"/>
      <c r="D85" s="55"/>
      <c r="E85" s="50"/>
      <c r="F85" s="41">
        <v>0</v>
      </c>
      <c r="G85" s="87">
        <v>0</v>
      </c>
    </row>
    <row r="86" spans="1:7" ht="12.75">
      <c r="A86" s="91"/>
      <c r="B86" s="55"/>
      <c r="C86" s="56"/>
      <c r="D86" s="55"/>
      <c r="E86" s="50"/>
      <c r="F86" s="52"/>
      <c r="G86" s="86"/>
    </row>
    <row r="87" spans="1:7" ht="12.75">
      <c r="A87" s="4" t="s">
        <v>510</v>
      </c>
      <c r="B87" s="55"/>
      <c r="C87" s="56"/>
      <c r="D87" s="55"/>
      <c r="E87" s="50"/>
      <c r="F87" s="52"/>
      <c r="G87" s="86"/>
    </row>
    <row r="88" spans="1:7" ht="12.75">
      <c r="A88" s="4" t="s">
        <v>495</v>
      </c>
      <c r="B88" s="55"/>
      <c r="C88" s="56"/>
      <c r="D88" s="55"/>
      <c r="E88" s="50"/>
      <c r="F88" s="52"/>
      <c r="G88" s="86"/>
    </row>
    <row r="89" spans="1:8" ht="12.75">
      <c r="A89" s="157" t="s">
        <v>690</v>
      </c>
      <c r="B89" s="146" t="s">
        <v>3</v>
      </c>
      <c r="C89" s="146" t="s">
        <v>4</v>
      </c>
      <c r="D89" s="146" t="s">
        <v>3</v>
      </c>
      <c r="E89" s="147">
        <v>156199786</v>
      </c>
      <c r="F89" s="147">
        <v>1561.99786</v>
      </c>
      <c r="G89" s="84">
        <v>5.96852551</v>
      </c>
      <c r="H89" s="76"/>
    </row>
    <row r="90" spans="1:7" ht="12.75">
      <c r="A90" s="4" t="s">
        <v>488</v>
      </c>
      <c r="B90" s="22"/>
      <c r="C90" s="22"/>
      <c r="D90" s="22"/>
      <c r="E90" s="25">
        <f>E89</f>
        <v>156199786</v>
      </c>
      <c r="F90" s="26">
        <f>F89</f>
        <v>1561.99786</v>
      </c>
      <c r="G90" s="33">
        <f>G89</f>
        <v>5.96852551</v>
      </c>
    </row>
    <row r="91" spans="1:7" ht="12.75">
      <c r="A91" s="30"/>
      <c r="B91" s="18"/>
      <c r="C91" s="18"/>
      <c r="D91" s="18"/>
      <c r="E91" s="23"/>
      <c r="F91" s="26"/>
      <c r="G91" s="32"/>
    </row>
    <row r="92" spans="1:7" ht="12.75">
      <c r="A92" s="4" t="s">
        <v>505</v>
      </c>
      <c r="B92" s="18"/>
      <c r="C92" s="18"/>
      <c r="D92" s="18"/>
      <c r="E92" s="25">
        <f>SUM(E71,E76,E90)</f>
        <v>161841171</v>
      </c>
      <c r="F92" s="79">
        <f>SUM(F71,F76,F79,F82,F85,F90)</f>
        <v>26075.570128499992</v>
      </c>
      <c r="G92" s="33">
        <f>SUM(G71,G76,G79,G82,G85,G90)</f>
        <v>99.63695177999999</v>
      </c>
    </row>
    <row r="93" spans="1:7" ht="12.75">
      <c r="A93" s="4" t="s">
        <v>506</v>
      </c>
      <c r="B93" s="18"/>
      <c r="C93" s="18"/>
      <c r="D93" s="18"/>
      <c r="E93" s="23"/>
      <c r="F93" s="77">
        <v>95.01182910000324</v>
      </c>
      <c r="G93" s="43">
        <f>F93/F94*100</f>
        <v>0.3630482090690062</v>
      </c>
    </row>
    <row r="94" spans="1:7" ht="13.5" thickBot="1">
      <c r="A94" s="42" t="s">
        <v>507</v>
      </c>
      <c r="B94" s="34"/>
      <c r="C94" s="34"/>
      <c r="D94" s="34"/>
      <c r="E94" s="92"/>
      <c r="F94" s="172">
        <f>SUM(F92:F93)</f>
        <v>26170.581957599996</v>
      </c>
      <c r="G94" s="94">
        <f>SUM(G92:G93)</f>
        <v>99.999999989069</v>
      </c>
    </row>
    <row r="96" ht="12.75">
      <c r="A96" s="65" t="s">
        <v>807</v>
      </c>
    </row>
    <row r="97" ht="12.75">
      <c r="H97" s="76"/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28125" style="0" customWidth="1"/>
    <col min="2" max="2" width="16.57421875" style="0" customWidth="1"/>
    <col min="3" max="3" width="22.421875" style="0" bestFit="1" customWidth="1"/>
    <col min="4" max="4" width="10.00390625" style="0" bestFit="1" customWidth="1"/>
    <col min="5" max="5" width="12.57421875" style="0" customWidth="1"/>
    <col min="6" max="6" width="13.8515625" style="0" bestFit="1" customWidth="1"/>
    <col min="7" max="7" width="11.28125" style="0" bestFit="1" customWidth="1"/>
  </cols>
  <sheetData>
    <row r="1" ht="13.5" thickBot="1"/>
    <row r="2" spans="1:7" ht="12.75">
      <c r="A2" s="269" t="s">
        <v>2</v>
      </c>
      <c r="B2" s="270"/>
      <c r="C2" s="270"/>
      <c r="D2" s="270"/>
      <c r="E2" s="270"/>
      <c r="F2" s="270"/>
      <c r="G2" s="271"/>
    </row>
    <row r="3" spans="1:7" ht="12.75">
      <c r="A3" s="272" t="s">
        <v>712</v>
      </c>
      <c r="B3" s="275"/>
      <c r="C3" s="275"/>
      <c r="D3" s="275"/>
      <c r="E3" s="275"/>
      <c r="F3" s="275"/>
      <c r="G3" s="276"/>
    </row>
    <row r="4" spans="1:7" ht="12.75">
      <c r="A4" s="285" t="s">
        <v>530</v>
      </c>
      <c r="B4" s="275"/>
      <c r="C4" s="275"/>
      <c r="D4" s="275"/>
      <c r="E4" s="275"/>
      <c r="F4" s="275"/>
      <c r="G4" s="276"/>
    </row>
    <row r="5" spans="1:7" ht="12.75">
      <c r="A5" s="30"/>
      <c r="B5" s="18"/>
      <c r="C5" s="18"/>
      <c r="D5" s="18"/>
      <c r="E5" s="18"/>
      <c r="F5" s="23"/>
      <c r="G5" s="29"/>
    </row>
    <row r="6" spans="1:7" ht="24">
      <c r="A6" s="3" t="s">
        <v>497</v>
      </c>
      <c r="B6" s="21" t="s">
        <v>0</v>
      </c>
      <c r="C6" s="21" t="s">
        <v>498</v>
      </c>
      <c r="D6" s="21" t="s">
        <v>1</v>
      </c>
      <c r="E6" s="35" t="s">
        <v>499</v>
      </c>
      <c r="F6" s="35" t="s">
        <v>500</v>
      </c>
      <c r="G6" s="36" t="s">
        <v>501</v>
      </c>
    </row>
    <row r="7" spans="1:7" ht="12.75">
      <c r="A7" s="5"/>
      <c r="B7" s="27"/>
      <c r="C7" s="28"/>
      <c r="D7" s="27"/>
      <c r="E7" s="27"/>
      <c r="F7" s="35" t="s">
        <v>502</v>
      </c>
      <c r="G7" s="37"/>
    </row>
    <row r="8" spans="1:7" ht="12.75">
      <c r="A8" s="4" t="s">
        <v>486</v>
      </c>
      <c r="B8" s="18"/>
      <c r="C8" s="18"/>
      <c r="D8" s="18"/>
      <c r="E8" s="18"/>
      <c r="F8" s="18"/>
      <c r="G8" s="29"/>
    </row>
    <row r="9" spans="1:7" ht="12.75">
      <c r="A9" s="139" t="s">
        <v>487</v>
      </c>
      <c r="B9" s="136"/>
      <c r="C9" s="136"/>
      <c r="D9" s="136"/>
      <c r="E9" s="136"/>
      <c r="F9" s="136"/>
      <c r="G9" s="137"/>
    </row>
    <row r="10" spans="1:8" ht="12.75">
      <c r="A10" s="31" t="s">
        <v>225</v>
      </c>
      <c r="B10" s="22" t="s">
        <v>224</v>
      </c>
      <c r="C10" s="22" t="s">
        <v>43</v>
      </c>
      <c r="D10" s="22" t="s">
        <v>3</v>
      </c>
      <c r="E10" s="23">
        <v>4520</v>
      </c>
      <c r="F10" s="164">
        <v>74.3879</v>
      </c>
      <c r="G10" s="32">
        <v>2.79996215</v>
      </c>
      <c r="H10" s="141"/>
    </row>
    <row r="11" spans="1:10" ht="12.75">
      <c r="A11" s="31" t="s">
        <v>163</v>
      </c>
      <c r="B11" s="22" t="s">
        <v>219</v>
      </c>
      <c r="C11" s="22" t="s">
        <v>48</v>
      </c>
      <c r="D11" s="22" t="s">
        <v>3</v>
      </c>
      <c r="E11" s="23">
        <v>4000</v>
      </c>
      <c r="F11" s="164">
        <v>71.57</v>
      </c>
      <c r="G11" s="32">
        <v>2.69389633</v>
      </c>
      <c r="H11" s="141"/>
      <c r="I11" s="114"/>
      <c r="J11" s="135"/>
    </row>
    <row r="12" spans="1:10" ht="12.75">
      <c r="A12" s="31" t="s">
        <v>92</v>
      </c>
      <c r="B12" s="22" t="s">
        <v>91</v>
      </c>
      <c r="C12" s="22" t="s">
        <v>43</v>
      </c>
      <c r="D12" s="22" t="s">
        <v>3</v>
      </c>
      <c r="E12" s="23">
        <v>6850</v>
      </c>
      <c r="F12" s="164">
        <v>69.983025</v>
      </c>
      <c r="G12" s="32">
        <v>2.63416256</v>
      </c>
      <c r="H12" s="141"/>
      <c r="I12" s="114"/>
      <c r="J12" s="135"/>
    </row>
    <row r="13" spans="1:10" ht="12.75">
      <c r="A13" s="31" t="s">
        <v>221</v>
      </c>
      <c r="B13" s="22" t="s">
        <v>220</v>
      </c>
      <c r="C13" s="22" t="s">
        <v>43</v>
      </c>
      <c r="D13" s="22" t="s">
        <v>3</v>
      </c>
      <c r="E13" s="23">
        <v>19580</v>
      </c>
      <c r="F13" s="164">
        <v>59.24908</v>
      </c>
      <c r="G13" s="32">
        <v>2.23013664</v>
      </c>
      <c r="H13" s="141"/>
      <c r="I13" s="114"/>
      <c r="J13" s="135"/>
    </row>
    <row r="14" spans="1:10" ht="12.75">
      <c r="A14" s="31" t="s">
        <v>227</v>
      </c>
      <c r="B14" s="22" t="s">
        <v>226</v>
      </c>
      <c r="C14" s="22" t="s">
        <v>216</v>
      </c>
      <c r="D14" s="22" t="s">
        <v>3</v>
      </c>
      <c r="E14" s="23">
        <v>4000</v>
      </c>
      <c r="F14" s="164">
        <v>40.448</v>
      </c>
      <c r="G14" s="32">
        <v>1.52246359</v>
      </c>
      <c r="H14" s="141"/>
      <c r="I14" s="114"/>
      <c r="J14" s="135"/>
    </row>
    <row r="15" spans="1:10" ht="12.75">
      <c r="A15" s="31" t="s">
        <v>109</v>
      </c>
      <c r="B15" s="22" t="s">
        <v>108</v>
      </c>
      <c r="C15" s="22" t="s">
        <v>110</v>
      </c>
      <c r="D15" s="22" t="s">
        <v>3</v>
      </c>
      <c r="E15" s="23">
        <v>169</v>
      </c>
      <c r="F15" s="164">
        <v>31.436873</v>
      </c>
      <c r="G15" s="32">
        <v>1.18328457</v>
      </c>
      <c r="H15" s="141"/>
      <c r="I15" s="114"/>
      <c r="J15" s="135"/>
    </row>
    <row r="16" spans="1:10" ht="12.75">
      <c r="A16" s="31" t="s">
        <v>102</v>
      </c>
      <c r="B16" s="22" t="s">
        <v>101</v>
      </c>
      <c r="C16" s="22" t="s">
        <v>20</v>
      </c>
      <c r="D16" s="22" t="s">
        <v>3</v>
      </c>
      <c r="E16" s="23">
        <v>375</v>
      </c>
      <c r="F16" s="164">
        <v>30.1573125</v>
      </c>
      <c r="G16" s="32">
        <v>1.13512189</v>
      </c>
      <c r="H16" s="141"/>
      <c r="I16" s="114"/>
      <c r="J16" s="135"/>
    </row>
    <row r="17" spans="1:10" ht="12.75">
      <c r="A17" s="31" t="s">
        <v>57</v>
      </c>
      <c r="B17" s="22" t="s">
        <v>56</v>
      </c>
      <c r="C17" s="22" t="s">
        <v>22</v>
      </c>
      <c r="D17" s="22" t="s">
        <v>3</v>
      </c>
      <c r="E17" s="23">
        <v>100</v>
      </c>
      <c r="F17" s="164">
        <v>30.0812</v>
      </c>
      <c r="G17" s="32">
        <v>1.13225701</v>
      </c>
      <c r="H17" s="141"/>
      <c r="I17" s="114"/>
      <c r="J17" s="135"/>
    </row>
    <row r="18" spans="1:10" ht="12.75">
      <c r="A18" s="31" t="s">
        <v>343</v>
      </c>
      <c r="B18" s="22" t="s">
        <v>342</v>
      </c>
      <c r="C18" s="22" t="s">
        <v>212</v>
      </c>
      <c r="D18" s="22" t="s">
        <v>3</v>
      </c>
      <c r="E18" s="23">
        <v>10543</v>
      </c>
      <c r="F18" s="164">
        <v>29.826147000000002</v>
      </c>
      <c r="G18" s="32">
        <v>1.12265681</v>
      </c>
      <c r="H18" s="141"/>
      <c r="I18" s="114"/>
      <c r="J18" s="135"/>
    </row>
    <row r="19" spans="1:10" ht="12.75">
      <c r="A19" s="31" t="s">
        <v>341</v>
      </c>
      <c r="B19" s="22" t="s">
        <v>615</v>
      </c>
      <c r="C19" s="22" t="s">
        <v>16</v>
      </c>
      <c r="D19" s="22" t="s">
        <v>3</v>
      </c>
      <c r="E19" s="23">
        <v>16300</v>
      </c>
      <c r="F19" s="164">
        <v>29.13625</v>
      </c>
      <c r="G19" s="32">
        <v>1.09668907</v>
      </c>
      <c r="H19" s="141"/>
      <c r="I19" s="114"/>
      <c r="J19" s="135"/>
    </row>
    <row r="20" spans="1:10" ht="12.75">
      <c r="A20" s="31" t="s">
        <v>345</v>
      </c>
      <c r="B20" s="22" t="s">
        <v>344</v>
      </c>
      <c r="C20" s="22" t="s">
        <v>46</v>
      </c>
      <c r="D20" s="22" t="s">
        <v>3</v>
      </c>
      <c r="E20" s="23">
        <v>3200</v>
      </c>
      <c r="F20" s="164">
        <v>11.7648</v>
      </c>
      <c r="G20" s="32">
        <v>0.44282732</v>
      </c>
      <c r="H20" s="141"/>
      <c r="I20" s="114"/>
      <c r="J20" s="135"/>
    </row>
    <row r="21" spans="1:10" ht="12.75">
      <c r="A21" s="31" t="s">
        <v>258</v>
      </c>
      <c r="B21" s="22" t="s">
        <v>257</v>
      </c>
      <c r="C21" s="22" t="s">
        <v>22</v>
      </c>
      <c r="D21" s="22" t="s">
        <v>3</v>
      </c>
      <c r="E21" s="23">
        <v>2235</v>
      </c>
      <c r="F21" s="164">
        <v>9.93681</v>
      </c>
      <c r="G21" s="32">
        <v>0.37402174</v>
      </c>
      <c r="H21" s="141"/>
      <c r="I21" s="114"/>
      <c r="J21" s="135"/>
    </row>
    <row r="22" spans="1:7" ht="12.75">
      <c r="A22" s="80" t="s">
        <v>572</v>
      </c>
      <c r="B22" s="18"/>
      <c r="C22" s="18"/>
      <c r="D22" s="18"/>
      <c r="E22" s="25">
        <f>SUM(E10:E21)</f>
        <v>71872</v>
      </c>
      <c r="F22" s="26">
        <f>SUM(F10:F21)</f>
        <v>487.97739749999994</v>
      </c>
      <c r="G22" s="33">
        <f>SUM(G10:G21)</f>
        <v>18.36747968</v>
      </c>
    </row>
    <row r="23" spans="1:7" ht="12.75">
      <c r="A23" s="80"/>
      <c r="B23" s="18"/>
      <c r="C23" s="18"/>
      <c r="D23" s="18"/>
      <c r="E23" s="25"/>
      <c r="F23" s="23"/>
      <c r="G23" s="33"/>
    </row>
    <row r="24" spans="1:7" ht="12.75">
      <c r="A24" s="57" t="s">
        <v>489</v>
      </c>
      <c r="B24" s="18"/>
      <c r="C24" s="48"/>
      <c r="D24" s="18"/>
      <c r="E24" s="18"/>
      <c r="F24" s="58" t="s">
        <v>490</v>
      </c>
      <c r="G24" s="9" t="s">
        <v>490</v>
      </c>
    </row>
    <row r="25" spans="1:7" ht="12.75">
      <c r="A25" s="57" t="s">
        <v>488</v>
      </c>
      <c r="B25" s="18"/>
      <c r="C25" s="48"/>
      <c r="D25" s="18"/>
      <c r="E25" s="18"/>
      <c r="F25" s="59">
        <v>0</v>
      </c>
      <c r="G25" s="11">
        <v>0</v>
      </c>
    </row>
    <row r="26" spans="1:7" ht="12.75">
      <c r="A26" s="30"/>
      <c r="B26" s="18"/>
      <c r="C26" s="18"/>
      <c r="D26" s="18"/>
      <c r="E26" s="8"/>
      <c r="F26" s="26"/>
      <c r="G26" s="17"/>
    </row>
    <row r="27" spans="1:7" ht="12.75">
      <c r="A27" s="57" t="s">
        <v>513</v>
      </c>
      <c r="B27" s="18"/>
      <c r="C27" s="18"/>
      <c r="D27" s="18"/>
      <c r="E27" s="18"/>
      <c r="F27" s="18"/>
      <c r="G27" s="29"/>
    </row>
    <row r="28" spans="1:7" ht="12.75">
      <c r="A28" s="57" t="s">
        <v>528</v>
      </c>
      <c r="B28" s="18"/>
      <c r="C28" s="18"/>
      <c r="D28" s="18"/>
      <c r="E28" s="18"/>
      <c r="F28" s="14"/>
      <c r="G28" s="29"/>
    </row>
    <row r="29" spans="1:8" s="222" customFormat="1" ht="12.75">
      <c r="A29" s="157" t="s">
        <v>691</v>
      </c>
      <c r="B29" s="146" t="s">
        <v>692</v>
      </c>
      <c r="C29" s="146" t="s">
        <v>110</v>
      </c>
      <c r="D29" s="146" t="s">
        <v>138</v>
      </c>
      <c r="E29" s="219">
        <v>230000</v>
      </c>
      <c r="F29" s="219">
        <v>235.27413</v>
      </c>
      <c r="G29" s="220">
        <v>8.8557233</v>
      </c>
      <c r="H29" s="221"/>
    </row>
    <row r="30" spans="1:8" ht="12.75">
      <c r="A30" s="157" t="s">
        <v>633</v>
      </c>
      <c r="B30" s="146" t="s">
        <v>634</v>
      </c>
      <c r="C30" s="146" t="s">
        <v>18</v>
      </c>
      <c r="D30" s="146" t="s">
        <v>128</v>
      </c>
      <c r="E30" s="147">
        <v>230000</v>
      </c>
      <c r="F30" s="147">
        <v>230.92667</v>
      </c>
      <c r="G30" s="84">
        <v>8.69208481</v>
      </c>
      <c r="H30" s="76"/>
    </row>
    <row r="31" spans="1:8" ht="12.75">
      <c r="A31" s="157" t="s">
        <v>395</v>
      </c>
      <c r="B31" s="146" t="s">
        <v>394</v>
      </c>
      <c r="C31" s="146" t="s">
        <v>48</v>
      </c>
      <c r="D31" s="146" t="s">
        <v>131</v>
      </c>
      <c r="E31" s="147">
        <v>20000</v>
      </c>
      <c r="F31" s="147">
        <v>202.9906</v>
      </c>
      <c r="G31" s="84">
        <v>7.64057054</v>
      </c>
      <c r="H31" s="76"/>
    </row>
    <row r="32" spans="1:8" ht="12.75">
      <c r="A32" s="157" t="s">
        <v>160</v>
      </c>
      <c r="B32" s="146" t="s">
        <v>158</v>
      </c>
      <c r="C32" s="146" t="s">
        <v>48</v>
      </c>
      <c r="D32" s="146" t="s">
        <v>159</v>
      </c>
      <c r="E32" s="147">
        <v>10</v>
      </c>
      <c r="F32" s="147">
        <v>99.9032</v>
      </c>
      <c r="G32" s="84">
        <v>3.76035859</v>
      </c>
      <c r="H32" s="76"/>
    </row>
    <row r="33" spans="1:8" ht="12.75">
      <c r="A33" s="157" t="s">
        <v>715</v>
      </c>
      <c r="B33" s="146" t="s">
        <v>716</v>
      </c>
      <c r="C33" s="146" t="s">
        <v>124</v>
      </c>
      <c r="D33" s="146" t="s">
        <v>141</v>
      </c>
      <c r="E33" s="147">
        <v>67415</v>
      </c>
      <c r="F33" s="147">
        <v>8.958374899999999</v>
      </c>
      <c r="G33" s="84">
        <v>0.33719342</v>
      </c>
      <c r="H33" s="76"/>
    </row>
    <row r="34" spans="1:7" ht="12.75">
      <c r="A34" s="3" t="s">
        <v>488</v>
      </c>
      <c r="B34" s="22"/>
      <c r="C34" s="22"/>
      <c r="D34" s="22"/>
      <c r="E34" s="25">
        <f>SUM(E29:E33)</f>
        <v>547425</v>
      </c>
      <c r="F34" s="26">
        <f>SUM(F29:F33)</f>
        <v>778.0529749</v>
      </c>
      <c r="G34" s="33">
        <f>SUM(G29:G33)</f>
        <v>29.285930659999995</v>
      </c>
    </row>
    <row r="35" spans="1:7" ht="12.75">
      <c r="A35" s="30"/>
      <c r="B35" s="18"/>
      <c r="C35" s="18"/>
      <c r="D35" s="18"/>
      <c r="E35" s="18"/>
      <c r="F35" s="18"/>
      <c r="G35" s="29"/>
    </row>
    <row r="36" spans="1:7" ht="12.75">
      <c r="A36" s="68" t="s">
        <v>510</v>
      </c>
      <c r="B36" s="18"/>
      <c r="C36" s="18"/>
      <c r="D36" s="18"/>
      <c r="E36" s="25"/>
      <c r="F36" s="23"/>
      <c r="G36" s="168"/>
    </row>
    <row r="37" spans="1:7" ht="12.75">
      <c r="A37" s="170" t="s">
        <v>523</v>
      </c>
      <c r="B37" s="18"/>
      <c r="C37" s="18"/>
      <c r="D37" s="18"/>
      <c r="E37" s="18"/>
      <c r="F37" s="23"/>
      <c r="G37" s="169"/>
    </row>
    <row r="38" spans="1:8" ht="12.75">
      <c r="A38" s="146" t="s">
        <v>567</v>
      </c>
      <c r="B38" s="146" t="s">
        <v>568</v>
      </c>
      <c r="C38" s="146" t="s">
        <v>48</v>
      </c>
      <c r="D38" s="146" t="s">
        <v>272</v>
      </c>
      <c r="E38" s="147">
        <v>200000</v>
      </c>
      <c r="F38" s="147">
        <v>196.3232</v>
      </c>
      <c r="G38" s="167">
        <v>7.38960946</v>
      </c>
      <c r="H38" s="76"/>
    </row>
    <row r="39" spans="1:7" ht="12.75">
      <c r="A39" s="68" t="s">
        <v>488</v>
      </c>
      <c r="B39" s="18"/>
      <c r="C39" s="18"/>
      <c r="D39" s="18"/>
      <c r="E39" s="25">
        <f>E38</f>
        <v>200000</v>
      </c>
      <c r="F39" s="26">
        <f>F38</f>
        <v>196.3232</v>
      </c>
      <c r="G39" s="168">
        <f>G38</f>
        <v>7.38960946</v>
      </c>
    </row>
    <row r="40" spans="1:7" ht="12.75">
      <c r="A40" s="68"/>
      <c r="B40" s="18"/>
      <c r="C40" s="18"/>
      <c r="D40" s="18"/>
      <c r="E40" s="25"/>
      <c r="F40" s="23"/>
      <c r="G40" s="168"/>
    </row>
    <row r="41" spans="1:7" ht="12.75">
      <c r="A41" s="170" t="s">
        <v>573</v>
      </c>
      <c r="B41" s="18"/>
      <c r="C41" s="18"/>
      <c r="D41" s="18"/>
      <c r="E41" s="18"/>
      <c r="F41" s="23"/>
      <c r="G41" s="169"/>
    </row>
    <row r="42" spans="1:8" ht="12.75">
      <c r="A42" s="146" t="s">
        <v>690</v>
      </c>
      <c r="B42" s="146" t="s">
        <v>3</v>
      </c>
      <c r="C42" s="146" t="s">
        <v>4</v>
      </c>
      <c r="D42" s="146" t="s">
        <v>3</v>
      </c>
      <c r="E42" s="147">
        <v>6360321</v>
      </c>
      <c r="F42" s="147">
        <v>63.60321</v>
      </c>
      <c r="G42" s="167">
        <v>2.39402619</v>
      </c>
      <c r="H42" s="76"/>
    </row>
    <row r="43" spans="1:7" ht="12.75">
      <c r="A43" s="21" t="s">
        <v>488</v>
      </c>
      <c r="B43" s="18"/>
      <c r="C43" s="18"/>
      <c r="D43" s="18"/>
      <c r="E43" s="25">
        <f>SUM(E42)</f>
        <v>6360321</v>
      </c>
      <c r="F43" s="26">
        <f>SUM(F42)</f>
        <v>63.60321</v>
      </c>
      <c r="G43" s="168">
        <f>SUM(G42)</f>
        <v>2.39402619</v>
      </c>
    </row>
    <row r="44" spans="1:7" ht="12.75">
      <c r="A44" s="18"/>
      <c r="B44" s="18"/>
      <c r="C44" s="18"/>
      <c r="D44" s="18"/>
      <c r="E44" s="25"/>
      <c r="F44" s="23"/>
      <c r="G44" s="168"/>
    </row>
    <row r="45" spans="1:7" ht="12.75">
      <c r="A45" s="171" t="s">
        <v>509</v>
      </c>
      <c r="B45" s="18"/>
      <c r="C45" s="18"/>
      <c r="D45" s="18"/>
      <c r="E45" s="18"/>
      <c r="F45" s="23"/>
      <c r="G45" s="169"/>
    </row>
    <row r="46" spans="1:8" ht="12.75">
      <c r="A46" s="146" t="s">
        <v>569</v>
      </c>
      <c r="B46" s="146" t="s">
        <v>570</v>
      </c>
      <c r="C46" s="146" t="s">
        <v>571</v>
      </c>
      <c r="D46" s="146" t="s">
        <v>166</v>
      </c>
      <c r="E46" s="147">
        <v>1070000</v>
      </c>
      <c r="F46" s="164">
        <v>1094.7705</v>
      </c>
      <c r="G46" s="167">
        <v>41.20718509</v>
      </c>
      <c r="H46" s="76"/>
    </row>
    <row r="47" spans="1:7" ht="12.75">
      <c r="A47" s="21" t="s">
        <v>488</v>
      </c>
      <c r="B47" s="18"/>
      <c r="C47" s="18"/>
      <c r="D47" s="18"/>
      <c r="E47" s="25">
        <f>SUM(E46)</f>
        <v>1070000</v>
      </c>
      <c r="F47" s="77">
        <f>SUM(F46)</f>
        <v>1094.7705</v>
      </c>
      <c r="G47" s="168">
        <f>SUM(G46)</f>
        <v>41.20718509</v>
      </c>
    </row>
    <row r="48" spans="1:7" ht="12.75">
      <c r="A48" s="31"/>
      <c r="B48" s="22"/>
      <c r="C48" s="22"/>
      <c r="D48" s="22"/>
      <c r="E48" s="23"/>
      <c r="F48" s="23"/>
      <c r="G48" s="32"/>
    </row>
    <row r="49" spans="1:7" ht="12.75">
      <c r="A49" s="4" t="s">
        <v>505</v>
      </c>
      <c r="B49" s="18"/>
      <c r="C49" s="18"/>
      <c r="D49" s="18"/>
      <c r="E49" s="47">
        <f>SUM(E47,E43,E39,E34,E22)</f>
        <v>8249618</v>
      </c>
      <c r="F49" s="26">
        <f>SUM(F22,F25,F34,F39,F43,F47)</f>
        <v>2620.7272824</v>
      </c>
      <c r="G49" s="33">
        <f>SUM(G22,G25,G34,G39,G43,G47)</f>
        <v>98.64423108</v>
      </c>
    </row>
    <row r="50" spans="1:7" ht="12.75">
      <c r="A50" s="4" t="s">
        <v>506</v>
      </c>
      <c r="B50" s="18"/>
      <c r="C50" s="18"/>
      <c r="D50" s="18"/>
      <c r="E50" s="18"/>
      <c r="F50" s="26">
        <v>36.01934479999989</v>
      </c>
      <c r="G50" s="43">
        <f>F50/F51*100</f>
        <v>1.355768910412109</v>
      </c>
    </row>
    <row r="51" spans="1:7" ht="13.5" thickBot="1">
      <c r="A51" s="42" t="s">
        <v>507</v>
      </c>
      <c r="B51" s="34"/>
      <c r="C51" s="34"/>
      <c r="D51" s="34"/>
      <c r="E51" s="34"/>
      <c r="F51" s="93">
        <f>SUM(F49:F50)</f>
        <v>2656.7466272</v>
      </c>
      <c r="G51" s="119">
        <f>SUM(G49:G50)</f>
        <v>99.9999999904121</v>
      </c>
    </row>
    <row r="53" ht="12.75">
      <c r="A53" s="65" t="s">
        <v>807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28125" style="0" customWidth="1"/>
    <col min="2" max="2" width="13.28125" style="0" bestFit="1" customWidth="1"/>
    <col min="3" max="3" width="22.8515625" style="0" bestFit="1" customWidth="1"/>
    <col min="4" max="4" width="8.421875" style="0" customWidth="1"/>
    <col min="5" max="5" width="12.421875" style="0" customWidth="1"/>
    <col min="6" max="6" width="13.8515625" style="0" bestFit="1" customWidth="1"/>
    <col min="7" max="7" width="9.140625" style="0" customWidth="1"/>
    <col min="8" max="8" width="12.00390625" style="0" bestFit="1" customWidth="1"/>
  </cols>
  <sheetData>
    <row r="1" ht="13.5" thickBot="1"/>
    <row r="2" spans="1:7" ht="12.75">
      <c r="A2" s="269" t="s">
        <v>2</v>
      </c>
      <c r="B2" s="270"/>
      <c r="C2" s="270"/>
      <c r="D2" s="270"/>
      <c r="E2" s="270"/>
      <c r="F2" s="270"/>
      <c r="G2" s="271"/>
    </row>
    <row r="3" spans="1:7" ht="12.75">
      <c r="A3" s="272" t="s">
        <v>712</v>
      </c>
      <c r="B3" s="275"/>
      <c r="C3" s="275"/>
      <c r="D3" s="275"/>
      <c r="E3" s="275"/>
      <c r="F3" s="275"/>
      <c r="G3" s="276"/>
    </row>
    <row r="4" spans="1:7" ht="12.75">
      <c r="A4" s="285" t="s">
        <v>529</v>
      </c>
      <c r="B4" s="273"/>
      <c r="C4" s="273"/>
      <c r="D4" s="273"/>
      <c r="E4" s="273"/>
      <c r="F4" s="273"/>
      <c r="G4" s="274"/>
    </row>
    <row r="5" spans="1:7" ht="12.75">
      <c r="A5" s="30"/>
      <c r="B5" s="18"/>
      <c r="C5" s="18"/>
      <c r="D5" s="18"/>
      <c r="E5" s="18"/>
      <c r="F5" s="23"/>
      <c r="G5" s="29"/>
    </row>
    <row r="6" spans="1:7" ht="24">
      <c r="A6" s="3" t="s">
        <v>497</v>
      </c>
      <c r="B6" s="21" t="s">
        <v>0</v>
      </c>
      <c r="C6" s="21" t="s">
        <v>498</v>
      </c>
      <c r="D6" s="21" t="s">
        <v>1</v>
      </c>
      <c r="E6" s="35" t="s">
        <v>499</v>
      </c>
      <c r="F6" s="35" t="s">
        <v>500</v>
      </c>
      <c r="G6" s="36" t="s">
        <v>501</v>
      </c>
    </row>
    <row r="7" spans="1:7" ht="12.75">
      <c r="A7" s="5"/>
      <c r="B7" s="27"/>
      <c r="C7" s="28"/>
      <c r="D7" s="27"/>
      <c r="E7" s="27"/>
      <c r="F7" s="35" t="s">
        <v>502</v>
      </c>
      <c r="G7" s="37"/>
    </row>
    <row r="8" spans="1:7" ht="12.75">
      <c r="A8" s="4" t="s">
        <v>486</v>
      </c>
      <c r="B8" s="18"/>
      <c r="C8" s="18"/>
      <c r="D8" s="18"/>
      <c r="E8" s="18"/>
      <c r="F8" s="18"/>
      <c r="G8" s="29"/>
    </row>
    <row r="9" spans="1:7" ht="12.75">
      <c r="A9" s="4" t="s">
        <v>487</v>
      </c>
      <c r="B9" s="18"/>
      <c r="C9" s="18"/>
      <c r="D9" s="18"/>
      <c r="E9" s="18"/>
      <c r="F9" s="23"/>
      <c r="G9" s="29"/>
    </row>
    <row r="10" spans="1:8" ht="12.75">
      <c r="A10" s="157" t="s">
        <v>280</v>
      </c>
      <c r="B10" s="146" t="s">
        <v>279</v>
      </c>
      <c r="C10" s="146" t="s">
        <v>48</v>
      </c>
      <c r="D10" s="146" t="s">
        <v>3</v>
      </c>
      <c r="E10" s="147">
        <v>12383</v>
      </c>
      <c r="F10" s="147">
        <v>210.89487300000002</v>
      </c>
      <c r="G10" s="84">
        <v>5.15351476</v>
      </c>
      <c r="H10" s="76"/>
    </row>
    <row r="11" spans="1:8" ht="12.75">
      <c r="A11" s="157" t="s">
        <v>393</v>
      </c>
      <c r="B11" s="146" t="s">
        <v>392</v>
      </c>
      <c r="C11" s="146" t="s">
        <v>29</v>
      </c>
      <c r="D11" s="146" t="s">
        <v>3</v>
      </c>
      <c r="E11" s="147">
        <v>21100</v>
      </c>
      <c r="F11" s="147">
        <v>185.07865</v>
      </c>
      <c r="G11" s="84">
        <v>4.52265881</v>
      </c>
      <c r="H11" s="76"/>
    </row>
    <row r="12" spans="1:8" ht="12.75">
      <c r="A12" s="157" t="s">
        <v>349</v>
      </c>
      <c r="B12" s="146" t="s">
        <v>348</v>
      </c>
      <c r="C12" s="146" t="s">
        <v>48</v>
      </c>
      <c r="D12" s="146" t="s">
        <v>3</v>
      </c>
      <c r="E12" s="147">
        <v>3493</v>
      </c>
      <c r="F12" s="147">
        <v>174.3653205</v>
      </c>
      <c r="G12" s="84">
        <v>4.26086344</v>
      </c>
      <c r="H12" s="76"/>
    </row>
    <row r="13" spans="1:8" ht="12.75">
      <c r="A13" s="157" t="s">
        <v>361</v>
      </c>
      <c r="B13" s="146" t="s">
        <v>360</v>
      </c>
      <c r="C13" s="146" t="s">
        <v>46</v>
      </c>
      <c r="D13" s="146" t="s">
        <v>3</v>
      </c>
      <c r="E13" s="147">
        <v>43118</v>
      </c>
      <c r="F13" s="147">
        <v>165.228176</v>
      </c>
      <c r="G13" s="84">
        <v>4.03758438</v>
      </c>
      <c r="H13" s="76"/>
    </row>
    <row r="14" spans="1:8" ht="12.75">
      <c r="A14" s="157" t="s">
        <v>73</v>
      </c>
      <c r="B14" s="146" t="s">
        <v>72</v>
      </c>
      <c r="C14" s="146" t="s">
        <v>20</v>
      </c>
      <c r="D14" s="146" t="s">
        <v>3</v>
      </c>
      <c r="E14" s="147">
        <v>14556</v>
      </c>
      <c r="F14" s="147">
        <v>150.98211</v>
      </c>
      <c r="G14" s="84">
        <v>3.68946159</v>
      </c>
      <c r="H14" s="76"/>
    </row>
    <row r="15" spans="1:8" ht="12.75">
      <c r="A15" s="157" t="s">
        <v>315</v>
      </c>
      <c r="B15" s="146" t="s">
        <v>314</v>
      </c>
      <c r="C15" s="146" t="s">
        <v>38</v>
      </c>
      <c r="D15" s="146" t="s">
        <v>3</v>
      </c>
      <c r="E15" s="147">
        <v>44984</v>
      </c>
      <c r="F15" s="147">
        <v>146.198</v>
      </c>
      <c r="G15" s="84">
        <v>3.57255509</v>
      </c>
      <c r="H15" s="76"/>
    </row>
    <row r="16" spans="1:8" ht="12.75">
      <c r="A16" s="157" t="s">
        <v>146</v>
      </c>
      <c r="B16" s="146" t="s">
        <v>381</v>
      </c>
      <c r="C16" s="146" t="s">
        <v>18</v>
      </c>
      <c r="D16" s="146" t="s">
        <v>3</v>
      </c>
      <c r="E16" s="147">
        <v>4685</v>
      </c>
      <c r="F16" s="147">
        <v>138.324625</v>
      </c>
      <c r="G16" s="84">
        <v>3.38015802</v>
      </c>
      <c r="H16" s="76"/>
    </row>
    <row r="17" spans="1:8" ht="12.75">
      <c r="A17" s="157" t="s">
        <v>40</v>
      </c>
      <c r="B17" s="146" t="s">
        <v>39</v>
      </c>
      <c r="C17" s="146" t="s">
        <v>20</v>
      </c>
      <c r="D17" s="146" t="s">
        <v>3</v>
      </c>
      <c r="E17" s="147">
        <v>3396</v>
      </c>
      <c r="F17" s="147">
        <v>133.177536</v>
      </c>
      <c r="G17" s="84">
        <v>3.25438162</v>
      </c>
      <c r="H17" s="76"/>
    </row>
    <row r="18" spans="1:8" ht="12.75">
      <c r="A18" s="157" t="s">
        <v>365</v>
      </c>
      <c r="B18" s="146" t="s">
        <v>364</v>
      </c>
      <c r="C18" s="146" t="s">
        <v>153</v>
      </c>
      <c r="D18" s="146" t="s">
        <v>3</v>
      </c>
      <c r="E18" s="147">
        <v>60024</v>
      </c>
      <c r="F18" s="147">
        <v>132.8031</v>
      </c>
      <c r="G18" s="84">
        <v>3.24523174</v>
      </c>
      <c r="H18" s="76"/>
    </row>
    <row r="19" spans="1:8" ht="12.75">
      <c r="A19" s="157" t="s">
        <v>391</v>
      </c>
      <c r="B19" s="146" t="s">
        <v>390</v>
      </c>
      <c r="C19" s="146" t="s">
        <v>83</v>
      </c>
      <c r="D19" s="146" t="s">
        <v>3</v>
      </c>
      <c r="E19" s="147">
        <v>24044</v>
      </c>
      <c r="F19" s="147">
        <v>130.85947</v>
      </c>
      <c r="G19" s="84">
        <v>3.19773639</v>
      </c>
      <c r="H19" s="76"/>
    </row>
    <row r="20" spans="1:8" ht="12.75">
      <c r="A20" s="157" t="s">
        <v>367</v>
      </c>
      <c r="B20" s="146" t="s">
        <v>366</v>
      </c>
      <c r="C20" s="146" t="s">
        <v>48</v>
      </c>
      <c r="D20" s="146" t="s">
        <v>3</v>
      </c>
      <c r="E20" s="147">
        <v>17488</v>
      </c>
      <c r="F20" s="147">
        <v>120.745896</v>
      </c>
      <c r="G20" s="84">
        <v>2.9505969</v>
      </c>
      <c r="H20" s="76"/>
    </row>
    <row r="21" spans="1:8" ht="12.75">
      <c r="A21" s="157" t="s">
        <v>351</v>
      </c>
      <c r="B21" s="146" t="s">
        <v>350</v>
      </c>
      <c r="C21" s="146" t="s">
        <v>20</v>
      </c>
      <c r="D21" s="146" t="s">
        <v>3</v>
      </c>
      <c r="E21" s="147">
        <v>32552</v>
      </c>
      <c r="F21" s="147">
        <v>100.9112</v>
      </c>
      <c r="G21" s="84">
        <v>2.46590802</v>
      </c>
      <c r="H21" s="76"/>
    </row>
    <row r="22" spans="1:8" ht="12.75">
      <c r="A22" s="157" t="s">
        <v>369</v>
      </c>
      <c r="B22" s="146" t="s">
        <v>368</v>
      </c>
      <c r="C22" s="146" t="s">
        <v>20</v>
      </c>
      <c r="D22" s="146" t="s">
        <v>3</v>
      </c>
      <c r="E22" s="147">
        <v>29810</v>
      </c>
      <c r="F22" s="147">
        <v>99.77407</v>
      </c>
      <c r="G22" s="84">
        <v>2.43812064</v>
      </c>
      <c r="H22" s="76"/>
    </row>
    <row r="23" spans="1:8" ht="12.75">
      <c r="A23" s="157" t="s">
        <v>109</v>
      </c>
      <c r="B23" s="146" t="s">
        <v>108</v>
      </c>
      <c r="C23" s="146" t="s">
        <v>110</v>
      </c>
      <c r="D23" s="146" t="s">
        <v>3</v>
      </c>
      <c r="E23" s="147">
        <v>504</v>
      </c>
      <c r="F23" s="147">
        <v>93.75256800000001</v>
      </c>
      <c r="G23" s="84">
        <v>2.29097671</v>
      </c>
      <c r="H23" s="76"/>
    </row>
    <row r="24" spans="1:8" ht="12.75">
      <c r="A24" s="157" t="s">
        <v>347</v>
      </c>
      <c r="B24" s="146" t="s">
        <v>346</v>
      </c>
      <c r="C24" s="146" t="s">
        <v>22</v>
      </c>
      <c r="D24" s="146" t="s">
        <v>3</v>
      </c>
      <c r="E24" s="147">
        <v>82174</v>
      </c>
      <c r="F24" s="147">
        <v>89.98053</v>
      </c>
      <c r="G24" s="84">
        <v>2.19880163</v>
      </c>
      <c r="H24" s="76"/>
    </row>
    <row r="25" spans="1:8" ht="12.75">
      <c r="A25" s="157" t="s">
        <v>389</v>
      </c>
      <c r="B25" s="146" t="s">
        <v>388</v>
      </c>
      <c r="C25" s="146" t="s">
        <v>48</v>
      </c>
      <c r="D25" s="146" t="s">
        <v>3</v>
      </c>
      <c r="E25" s="147">
        <v>8386</v>
      </c>
      <c r="F25" s="147">
        <v>85.28562</v>
      </c>
      <c r="G25" s="84">
        <v>2.08407485</v>
      </c>
      <c r="H25" s="76"/>
    </row>
    <row r="26" spans="1:8" ht="12.75">
      <c r="A26" s="157" t="s">
        <v>51</v>
      </c>
      <c r="B26" s="146" t="s">
        <v>50</v>
      </c>
      <c r="C26" s="146" t="s">
        <v>20</v>
      </c>
      <c r="D26" s="146" t="s">
        <v>3</v>
      </c>
      <c r="E26" s="147">
        <v>7696</v>
      </c>
      <c r="F26" s="147">
        <v>83.082168</v>
      </c>
      <c r="G26" s="84">
        <v>2.03023039</v>
      </c>
      <c r="H26" s="76"/>
    </row>
    <row r="27" spans="1:8" ht="12.75">
      <c r="A27" s="157" t="s">
        <v>427</v>
      </c>
      <c r="B27" s="146" t="s">
        <v>426</v>
      </c>
      <c r="C27" s="146" t="s">
        <v>48</v>
      </c>
      <c r="D27" s="146" t="s">
        <v>3</v>
      </c>
      <c r="E27" s="147">
        <v>46760</v>
      </c>
      <c r="F27" s="147">
        <v>81.85338</v>
      </c>
      <c r="G27" s="84">
        <v>2.00020321</v>
      </c>
      <c r="H27" s="76"/>
    </row>
    <row r="28" spans="1:8" ht="12.75">
      <c r="A28" s="157" t="s">
        <v>282</v>
      </c>
      <c r="B28" s="146" t="s">
        <v>281</v>
      </c>
      <c r="C28" s="146" t="s">
        <v>18</v>
      </c>
      <c r="D28" s="146" t="s">
        <v>3</v>
      </c>
      <c r="E28" s="147">
        <v>14780</v>
      </c>
      <c r="F28" s="147">
        <v>80.35147</v>
      </c>
      <c r="G28" s="84">
        <v>1.96350191</v>
      </c>
      <c r="H28" s="76"/>
    </row>
    <row r="29" spans="1:8" ht="12.75">
      <c r="A29" s="157" t="s">
        <v>55</v>
      </c>
      <c r="B29" s="146" t="s">
        <v>54</v>
      </c>
      <c r="C29" s="146" t="s">
        <v>34</v>
      </c>
      <c r="D29" s="146" t="s">
        <v>3</v>
      </c>
      <c r="E29" s="147">
        <v>7843</v>
      </c>
      <c r="F29" s="147">
        <v>77.4692325</v>
      </c>
      <c r="G29" s="84">
        <v>1.89307036</v>
      </c>
      <c r="H29" s="76"/>
    </row>
    <row r="30" spans="1:8" ht="12.75">
      <c r="A30" s="157" t="s">
        <v>194</v>
      </c>
      <c r="B30" s="146" t="s">
        <v>193</v>
      </c>
      <c r="C30" s="146" t="s">
        <v>16</v>
      </c>
      <c r="D30" s="146" t="s">
        <v>3</v>
      </c>
      <c r="E30" s="147">
        <v>52299</v>
      </c>
      <c r="F30" s="147">
        <v>75.88584900000001</v>
      </c>
      <c r="G30" s="84">
        <v>1.85437814</v>
      </c>
      <c r="H30" s="76"/>
    </row>
    <row r="31" spans="1:8" ht="12.75">
      <c r="A31" s="157" t="s">
        <v>387</v>
      </c>
      <c r="B31" s="146" t="s">
        <v>386</v>
      </c>
      <c r="C31" s="146" t="s">
        <v>16</v>
      </c>
      <c r="D31" s="146" t="s">
        <v>3</v>
      </c>
      <c r="E31" s="147">
        <v>5140</v>
      </c>
      <c r="F31" s="147">
        <v>74.79471</v>
      </c>
      <c r="G31" s="84">
        <v>1.82771462</v>
      </c>
      <c r="H31" s="76"/>
    </row>
    <row r="32" spans="1:8" ht="12.75">
      <c r="A32" s="157" t="s">
        <v>371</v>
      </c>
      <c r="B32" s="146" t="s">
        <v>370</v>
      </c>
      <c r="C32" s="146" t="s">
        <v>20</v>
      </c>
      <c r="D32" s="146" t="s">
        <v>3</v>
      </c>
      <c r="E32" s="147">
        <v>2946</v>
      </c>
      <c r="F32" s="147">
        <v>74.701722</v>
      </c>
      <c r="G32" s="84">
        <v>1.82544232</v>
      </c>
      <c r="H32" s="76"/>
    </row>
    <row r="33" spans="1:8" ht="12.75">
      <c r="A33" s="157" t="s">
        <v>341</v>
      </c>
      <c r="B33" s="146" t="s">
        <v>615</v>
      </c>
      <c r="C33" s="146" t="s">
        <v>16</v>
      </c>
      <c r="D33" s="146" t="s">
        <v>3</v>
      </c>
      <c r="E33" s="147">
        <v>41276</v>
      </c>
      <c r="F33" s="147">
        <v>73.78085</v>
      </c>
      <c r="G33" s="84">
        <v>1.80293951</v>
      </c>
      <c r="H33" s="76"/>
    </row>
    <row r="34" spans="1:8" ht="12.75">
      <c r="A34" s="157" t="s">
        <v>223</v>
      </c>
      <c r="B34" s="146" t="s">
        <v>222</v>
      </c>
      <c r="C34" s="146" t="s">
        <v>151</v>
      </c>
      <c r="D34" s="146" t="s">
        <v>3</v>
      </c>
      <c r="E34" s="147">
        <v>79127</v>
      </c>
      <c r="F34" s="147">
        <v>73.1529115</v>
      </c>
      <c r="G34" s="84">
        <v>1.78759495</v>
      </c>
      <c r="H34" s="76"/>
    </row>
    <row r="35" spans="1:8" ht="12.75">
      <c r="A35" s="157" t="s">
        <v>713</v>
      </c>
      <c r="B35" s="146" t="s">
        <v>714</v>
      </c>
      <c r="C35" s="146" t="s">
        <v>7</v>
      </c>
      <c r="D35" s="146" t="s">
        <v>3</v>
      </c>
      <c r="E35" s="147">
        <v>6333</v>
      </c>
      <c r="F35" s="147">
        <v>72.4400205</v>
      </c>
      <c r="G35" s="84">
        <v>1.77017445</v>
      </c>
      <c r="H35" s="76"/>
    </row>
    <row r="36" spans="1:8" ht="12.75">
      <c r="A36" s="157" t="s">
        <v>104</v>
      </c>
      <c r="B36" s="146" t="s">
        <v>103</v>
      </c>
      <c r="C36" s="146" t="s">
        <v>26</v>
      </c>
      <c r="D36" s="146" t="s">
        <v>3</v>
      </c>
      <c r="E36" s="147">
        <v>8881</v>
      </c>
      <c r="F36" s="147">
        <v>70.67943849999999</v>
      </c>
      <c r="G36" s="84">
        <v>1.72715213</v>
      </c>
      <c r="H36" s="76"/>
    </row>
    <row r="37" spans="1:8" ht="12.75">
      <c r="A37" s="157" t="s">
        <v>425</v>
      </c>
      <c r="B37" s="146" t="s">
        <v>424</v>
      </c>
      <c r="C37" s="146" t="s">
        <v>208</v>
      </c>
      <c r="D37" s="146" t="s">
        <v>3</v>
      </c>
      <c r="E37" s="147">
        <v>34647</v>
      </c>
      <c r="F37" s="147">
        <v>70.66255650000001</v>
      </c>
      <c r="G37" s="84">
        <v>1.7267396</v>
      </c>
      <c r="H37" s="76"/>
    </row>
    <row r="38" spans="1:8" ht="12.75">
      <c r="A38" s="157" t="s">
        <v>383</v>
      </c>
      <c r="B38" s="146" t="s">
        <v>382</v>
      </c>
      <c r="C38" s="146" t="s">
        <v>43</v>
      </c>
      <c r="D38" s="146" t="s">
        <v>3</v>
      </c>
      <c r="E38" s="147">
        <v>43012</v>
      </c>
      <c r="F38" s="147">
        <v>69.808476</v>
      </c>
      <c r="G38" s="84">
        <v>1.70586893</v>
      </c>
      <c r="H38" s="76"/>
    </row>
    <row r="39" spans="1:8" ht="12.75">
      <c r="A39" s="157" t="s">
        <v>359</v>
      </c>
      <c r="B39" s="146" t="s">
        <v>358</v>
      </c>
      <c r="C39" s="146" t="s">
        <v>83</v>
      </c>
      <c r="D39" s="146" t="s">
        <v>3</v>
      </c>
      <c r="E39" s="147">
        <v>13713</v>
      </c>
      <c r="F39" s="147">
        <v>64.835064</v>
      </c>
      <c r="G39" s="84">
        <v>1.58433657</v>
      </c>
      <c r="H39" s="76"/>
    </row>
    <row r="40" spans="1:8" ht="12.75">
      <c r="A40" s="157" t="s">
        <v>147</v>
      </c>
      <c r="B40" s="146" t="s">
        <v>380</v>
      </c>
      <c r="C40" s="146" t="s">
        <v>48</v>
      </c>
      <c r="D40" s="146" t="s">
        <v>3</v>
      </c>
      <c r="E40" s="147">
        <v>51839</v>
      </c>
      <c r="F40" s="147">
        <v>64.48771599999999</v>
      </c>
      <c r="G40" s="84">
        <v>1.57584863</v>
      </c>
      <c r="H40" s="76"/>
    </row>
    <row r="41" spans="1:8" ht="12.75">
      <c r="A41" s="157" t="s">
        <v>357</v>
      </c>
      <c r="B41" s="146" t="s">
        <v>356</v>
      </c>
      <c r="C41" s="146" t="s">
        <v>18</v>
      </c>
      <c r="D41" s="146" t="s">
        <v>3</v>
      </c>
      <c r="E41" s="147">
        <v>8519</v>
      </c>
      <c r="F41" s="147">
        <v>59.3816895</v>
      </c>
      <c r="G41" s="84">
        <v>1.45107564</v>
      </c>
      <c r="H41" s="76"/>
    </row>
    <row r="42" spans="1:8" ht="12.75">
      <c r="A42" s="157" t="s">
        <v>375</v>
      </c>
      <c r="B42" s="146" t="s">
        <v>374</v>
      </c>
      <c r="C42" s="146" t="s">
        <v>201</v>
      </c>
      <c r="D42" s="146" t="s">
        <v>3</v>
      </c>
      <c r="E42" s="147">
        <v>45732</v>
      </c>
      <c r="F42" s="147">
        <v>57.96531</v>
      </c>
      <c r="G42" s="84">
        <v>1.41646441</v>
      </c>
      <c r="H42" s="76"/>
    </row>
    <row r="43" spans="1:8" ht="12.75">
      <c r="A43" s="157" t="s">
        <v>355</v>
      </c>
      <c r="B43" s="146" t="s">
        <v>354</v>
      </c>
      <c r="C43" s="146" t="s">
        <v>155</v>
      </c>
      <c r="D43" s="146" t="s">
        <v>3</v>
      </c>
      <c r="E43" s="147">
        <v>25758</v>
      </c>
      <c r="F43" s="147">
        <v>49.803093</v>
      </c>
      <c r="G43" s="84">
        <v>1.21700908</v>
      </c>
      <c r="H43" s="76"/>
    </row>
    <row r="44" spans="1:8" ht="12.75">
      <c r="A44" s="157" t="s">
        <v>353</v>
      </c>
      <c r="B44" s="146" t="s">
        <v>352</v>
      </c>
      <c r="C44" s="146" t="s">
        <v>18</v>
      </c>
      <c r="D44" s="146" t="s">
        <v>3</v>
      </c>
      <c r="E44" s="147">
        <v>7362</v>
      </c>
      <c r="F44" s="147">
        <v>49.538897999999996</v>
      </c>
      <c r="G44" s="84">
        <v>1.2105531</v>
      </c>
      <c r="H44" s="76"/>
    </row>
    <row r="45" spans="1:8" ht="12.75">
      <c r="A45" s="157" t="s">
        <v>616</v>
      </c>
      <c r="B45" s="146" t="s">
        <v>617</v>
      </c>
      <c r="C45" s="146" t="s">
        <v>48</v>
      </c>
      <c r="D45" s="146" t="s">
        <v>3</v>
      </c>
      <c r="E45" s="147">
        <v>10781</v>
      </c>
      <c r="F45" s="147">
        <v>49.4793995</v>
      </c>
      <c r="G45" s="84">
        <v>1.20909917</v>
      </c>
      <c r="H45" s="76"/>
    </row>
    <row r="46" spans="1:8" ht="12.75">
      <c r="A46" s="157" t="s">
        <v>377</v>
      </c>
      <c r="B46" s="146" t="s">
        <v>376</v>
      </c>
      <c r="C46" s="146" t="s">
        <v>216</v>
      </c>
      <c r="D46" s="146" t="s">
        <v>3</v>
      </c>
      <c r="E46" s="147">
        <v>1282</v>
      </c>
      <c r="F46" s="147">
        <v>46.442372999999996</v>
      </c>
      <c r="G46" s="84">
        <v>1.13488513</v>
      </c>
      <c r="H46" s="76"/>
    </row>
    <row r="47" spans="1:8" ht="12.75">
      <c r="A47" s="157" t="s">
        <v>433</v>
      </c>
      <c r="B47" s="146" t="s">
        <v>432</v>
      </c>
      <c r="C47" s="146" t="s">
        <v>107</v>
      </c>
      <c r="D47" s="146" t="s">
        <v>3</v>
      </c>
      <c r="E47" s="147">
        <v>5688</v>
      </c>
      <c r="F47" s="147">
        <v>44.386308</v>
      </c>
      <c r="G47" s="84">
        <v>1.08464227</v>
      </c>
      <c r="H47" s="76"/>
    </row>
    <row r="48" spans="1:8" ht="12.75">
      <c r="A48" s="157" t="s">
        <v>102</v>
      </c>
      <c r="B48" s="146" t="s">
        <v>101</v>
      </c>
      <c r="C48" s="146" t="s">
        <v>20</v>
      </c>
      <c r="D48" s="146" t="s">
        <v>3</v>
      </c>
      <c r="E48" s="147">
        <v>544</v>
      </c>
      <c r="F48" s="147">
        <v>43.748208</v>
      </c>
      <c r="G48" s="84">
        <v>1.06904939</v>
      </c>
      <c r="H48" s="76"/>
    </row>
    <row r="49" spans="1:8" ht="12.75">
      <c r="A49" s="157" t="s">
        <v>15</v>
      </c>
      <c r="B49" s="146" t="s">
        <v>14</v>
      </c>
      <c r="C49" s="146" t="s">
        <v>16</v>
      </c>
      <c r="D49" s="146" t="s">
        <v>3</v>
      </c>
      <c r="E49" s="147">
        <v>3063</v>
      </c>
      <c r="F49" s="147">
        <v>43.52523</v>
      </c>
      <c r="G49" s="84">
        <v>1.06360061</v>
      </c>
      <c r="H49" s="76"/>
    </row>
    <row r="50" spans="1:8" ht="12.75">
      <c r="A50" s="157" t="s">
        <v>343</v>
      </c>
      <c r="B50" s="146" t="s">
        <v>342</v>
      </c>
      <c r="C50" s="146" t="s">
        <v>212</v>
      </c>
      <c r="D50" s="146" t="s">
        <v>3</v>
      </c>
      <c r="E50" s="147">
        <v>14658</v>
      </c>
      <c r="F50" s="147">
        <v>41.467482000000004</v>
      </c>
      <c r="G50" s="84">
        <v>1.01331662</v>
      </c>
      <c r="H50" s="76"/>
    </row>
    <row r="51" spans="1:8" ht="12.75">
      <c r="A51" s="157" t="s">
        <v>292</v>
      </c>
      <c r="B51" s="146" t="s">
        <v>291</v>
      </c>
      <c r="C51" s="146" t="s">
        <v>20</v>
      </c>
      <c r="D51" s="146" t="s">
        <v>3</v>
      </c>
      <c r="E51" s="147">
        <v>3543</v>
      </c>
      <c r="F51" s="147">
        <v>39.259983</v>
      </c>
      <c r="G51" s="84">
        <v>0.95937326</v>
      </c>
      <c r="H51" s="76"/>
    </row>
    <row r="52" spans="1:8" ht="12.75">
      <c r="A52" s="157" t="s">
        <v>81</v>
      </c>
      <c r="B52" s="146" t="s">
        <v>80</v>
      </c>
      <c r="C52" s="146" t="s">
        <v>20</v>
      </c>
      <c r="D52" s="146" t="s">
        <v>3</v>
      </c>
      <c r="E52" s="147">
        <v>681</v>
      </c>
      <c r="F52" s="147">
        <v>37.2483165</v>
      </c>
      <c r="G52" s="84">
        <v>0.91021534</v>
      </c>
      <c r="H52" s="76"/>
    </row>
    <row r="53" spans="1:8" ht="12.75">
      <c r="A53" s="157" t="s">
        <v>373</v>
      </c>
      <c r="B53" s="146" t="s">
        <v>372</v>
      </c>
      <c r="C53" s="146" t="s">
        <v>124</v>
      </c>
      <c r="D53" s="146" t="s">
        <v>3</v>
      </c>
      <c r="E53" s="147">
        <v>122134</v>
      </c>
      <c r="F53" s="147">
        <v>37.067669</v>
      </c>
      <c r="G53" s="84">
        <v>0.90580096</v>
      </c>
      <c r="H53" s="76"/>
    </row>
    <row r="54" spans="1:8" ht="12.75">
      <c r="A54" s="157" t="s">
        <v>385</v>
      </c>
      <c r="B54" s="146" t="s">
        <v>384</v>
      </c>
      <c r="C54" s="146" t="s">
        <v>153</v>
      </c>
      <c r="D54" s="146" t="s">
        <v>3</v>
      </c>
      <c r="E54" s="147">
        <v>58053</v>
      </c>
      <c r="F54" s="147">
        <v>36.7185225</v>
      </c>
      <c r="G54" s="84">
        <v>0.89726908</v>
      </c>
      <c r="H54" s="76"/>
    </row>
    <row r="55" spans="1:8" ht="12.75">
      <c r="A55" s="157" t="s">
        <v>333</v>
      </c>
      <c r="B55" s="146" t="s">
        <v>332</v>
      </c>
      <c r="C55" s="146" t="s">
        <v>18</v>
      </c>
      <c r="D55" s="146" t="s">
        <v>3</v>
      </c>
      <c r="E55" s="147">
        <v>2759</v>
      </c>
      <c r="F55" s="147">
        <v>36.3649995</v>
      </c>
      <c r="G55" s="84">
        <v>0.88863024</v>
      </c>
      <c r="H55" s="76"/>
    </row>
    <row r="56" spans="1:8" ht="12.75">
      <c r="A56" s="157" t="s">
        <v>363</v>
      </c>
      <c r="B56" s="146" t="s">
        <v>362</v>
      </c>
      <c r="C56" s="146" t="s">
        <v>7</v>
      </c>
      <c r="D56" s="146" t="s">
        <v>3</v>
      </c>
      <c r="E56" s="147">
        <v>2641</v>
      </c>
      <c r="F56" s="147">
        <v>34.0887075</v>
      </c>
      <c r="G56" s="84">
        <v>0.83300582</v>
      </c>
      <c r="H56" s="76"/>
    </row>
    <row r="57" spans="1:8" ht="12.75">
      <c r="A57" s="157" t="s">
        <v>179</v>
      </c>
      <c r="B57" s="146" t="s">
        <v>178</v>
      </c>
      <c r="C57" s="146" t="s">
        <v>20</v>
      </c>
      <c r="D57" s="146" t="s">
        <v>3</v>
      </c>
      <c r="E57" s="147">
        <v>3865</v>
      </c>
      <c r="F57" s="147">
        <v>31.71619</v>
      </c>
      <c r="G57" s="84">
        <v>0.77503</v>
      </c>
      <c r="H57" s="76"/>
    </row>
    <row r="58" spans="1:8" ht="12.75">
      <c r="A58" s="157" t="s">
        <v>379</v>
      </c>
      <c r="B58" s="146" t="s">
        <v>378</v>
      </c>
      <c r="C58" s="146" t="s">
        <v>240</v>
      </c>
      <c r="D58" s="146" t="s">
        <v>3</v>
      </c>
      <c r="E58" s="147">
        <v>10519</v>
      </c>
      <c r="F58" s="147">
        <v>30.242125</v>
      </c>
      <c r="G58" s="84">
        <v>0.73900913</v>
      </c>
      <c r="H58" s="76"/>
    </row>
    <row r="59" spans="1:8" ht="12.75">
      <c r="A59" s="157" t="s">
        <v>71</v>
      </c>
      <c r="B59" s="146" t="s">
        <v>70</v>
      </c>
      <c r="C59" s="146" t="s">
        <v>18</v>
      </c>
      <c r="D59" s="146" t="s">
        <v>3</v>
      </c>
      <c r="E59" s="147">
        <v>1181</v>
      </c>
      <c r="F59" s="147">
        <v>28.3552195</v>
      </c>
      <c r="G59" s="84">
        <v>0.69289993</v>
      </c>
      <c r="H59" s="76"/>
    </row>
    <row r="60" spans="1:7" ht="12.75">
      <c r="A60" s="74" t="s">
        <v>488</v>
      </c>
      <c r="B60" s="106"/>
      <c r="C60" s="106"/>
      <c r="D60" s="106"/>
      <c r="E60" s="25">
        <f>SUM(E10:E59)</f>
        <v>1147752</v>
      </c>
      <c r="F60" s="26">
        <f>SUM(F10:F59)</f>
        <v>4063.1470325</v>
      </c>
      <c r="G60" s="33">
        <f>SUM(G10:G59)</f>
        <v>99.28874948999997</v>
      </c>
    </row>
    <row r="61" spans="1:7" ht="12.75">
      <c r="A61" s="31"/>
      <c r="B61" s="22"/>
      <c r="C61" s="22"/>
      <c r="D61" s="22"/>
      <c r="E61" s="23"/>
      <c r="F61" s="23"/>
      <c r="G61" s="32"/>
    </row>
    <row r="62" spans="1:7" ht="12.75">
      <c r="A62" s="4" t="s">
        <v>510</v>
      </c>
      <c r="B62" s="22"/>
      <c r="C62" s="22"/>
      <c r="D62" s="22"/>
      <c r="E62" s="23"/>
      <c r="F62" s="23"/>
      <c r="G62" s="32"/>
    </row>
    <row r="63" spans="1:8" ht="12.75">
      <c r="A63" s="157" t="s">
        <v>690</v>
      </c>
      <c r="B63" s="146" t="s">
        <v>3</v>
      </c>
      <c r="C63" s="146" t="s">
        <v>4</v>
      </c>
      <c r="D63" s="146" t="s">
        <v>3</v>
      </c>
      <c r="E63" s="147">
        <v>2280870</v>
      </c>
      <c r="F63" s="147">
        <v>22.8087</v>
      </c>
      <c r="G63" s="84">
        <v>0.55736287</v>
      </c>
      <c r="H63" s="76"/>
    </row>
    <row r="64" spans="1:7" ht="12.75">
      <c r="A64" s="80" t="s">
        <v>491</v>
      </c>
      <c r="B64" s="18"/>
      <c r="C64" s="18"/>
      <c r="D64" s="18"/>
      <c r="E64" s="25">
        <f>SUM(E63)</f>
        <v>2280870</v>
      </c>
      <c r="F64" s="26">
        <f>SUM(F63)</f>
        <v>22.8087</v>
      </c>
      <c r="G64" s="33">
        <f>SUM(G63)</f>
        <v>0.55736287</v>
      </c>
    </row>
    <row r="65" spans="1:7" ht="12.75">
      <c r="A65" s="4"/>
      <c r="B65" s="18"/>
      <c r="C65" s="18"/>
      <c r="D65" s="18"/>
      <c r="E65" s="25"/>
      <c r="F65" s="26"/>
      <c r="G65" s="33"/>
    </row>
    <row r="66" spans="1:7" ht="12.75">
      <c r="A66" s="4" t="s">
        <v>505</v>
      </c>
      <c r="B66" s="18"/>
      <c r="C66" s="18"/>
      <c r="D66" s="18"/>
      <c r="E66" s="26">
        <f>SUM(E60,E64)</f>
        <v>3428622</v>
      </c>
      <c r="F66" s="26">
        <f>SUM(F60,F64)</f>
        <v>4085.9557325</v>
      </c>
      <c r="G66" s="43">
        <f>SUM(G60,G64)</f>
        <v>99.84611235999998</v>
      </c>
    </row>
    <row r="67" spans="1:7" ht="12.75">
      <c r="A67" s="4" t="s">
        <v>506</v>
      </c>
      <c r="B67" s="18"/>
      <c r="C67" s="18"/>
      <c r="D67" s="18"/>
      <c r="E67" s="18"/>
      <c r="F67" s="26">
        <v>6.297471399999857</v>
      </c>
      <c r="G67" s="43">
        <f>F67/F68*100</f>
        <v>0.15388762831190994</v>
      </c>
    </row>
    <row r="68" spans="1:7" ht="13.5" thickBot="1">
      <c r="A68" s="42" t="s">
        <v>507</v>
      </c>
      <c r="B68" s="34"/>
      <c r="C68" s="34"/>
      <c r="D68" s="34"/>
      <c r="E68" s="34"/>
      <c r="F68" s="93">
        <f>SUM(F66:F67)</f>
        <v>4092.2532039</v>
      </c>
      <c r="G68" s="119">
        <f>SUM(G66:G67)</f>
        <v>99.99999998831188</v>
      </c>
    </row>
    <row r="70" spans="1:6" ht="12.75">
      <c r="A70" s="65" t="s">
        <v>807</v>
      </c>
      <c r="F70" s="76"/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57421875" style="0" customWidth="1"/>
    <col min="2" max="2" width="16.57421875" style="0" customWidth="1"/>
    <col min="3" max="3" width="36.140625" style="0" bestFit="1" customWidth="1"/>
    <col min="4" max="4" width="10.00390625" style="0" customWidth="1"/>
    <col min="5" max="5" width="13.8515625" style="0" customWidth="1"/>
    <col min="6" max="6" width="15.28125" style="0" bestFit="1" customWidth="1"/>
    <col min="7" max="7" width="6.421875" style="0" customWidth="1"/>
  </cols>
  <sheetData>
    <row r="1" ht="13.5" thickBot="1"/>
    <row r="2" spans="1:7" ht="12.75">
      <c r="A2" s="269" t="s">
        <v>2</v>
      </c>
      <c r="B2" s="270"/>
      <c r="C2" s="270"/>
      <c r="D2" s="270"/>
      <c r="E2" s="270"/>
      <c r="F2" s="270"/>
      <c r="G2" s="271"/>
    </row>
    <row r="3" spans="1:7" ht="12.75">
      <c r="A3" s="272" t="s">
        <v>712</v>
      </c>
      <c r="B3" s="275"/>
      <c r="C3" s="275"/>
      <c r="D3" s="275"/>
      <c r="E3" s="275"/>
      <c r="F3" s="275"/>
      <c r="G3" s="276"/>
    </row>
    <row r="4" spans="1:7" ht="12.75">
      <c r="A4" s="285" t="s">
        <v>531</v>
      </c>
      <c r="B4" s="273"/>
      <c r="C4" s="273"/>
      <c r="D4" s="273"/>
      <c r="E4" s="273"/>
      <c r="F4" s="273"/>
      <c r="G4" s="274"/>
    </row>
    <row r="5" spans="1:7" ht="12.75">
      <c r="A5" s="30" t="s">
        <v>805</v>
      </c>
      <c r="B5" s="18"/>
      <c r="C5" s="18"/>
      <c r="D5" s="18"/>
      <c r="E5" s="18"/>
      <c r="F5" s="23"/>
      <c r="G5" s="29"/>
    </row>
    <row r="6" spans="1:7" ht="24">
      <c r="A6" s="3" t="s">
        <v>497</v>
      </c>
      <c r="B6" s="21" t="s">
        <v>0</v>
      </c>
      <c r="C6" s="21" t="s">
        <v>498</v>
      </c>
      <c r="D6" s="21" t="s">
        <v>1</v>
      </c>
      <c r="E6" s="35" t="s">
        <v>499</v>
      </c>
      <c r="F6" s="35" t="s">
        <v>500</v>
      </c>
      <c r="G6" s="36" t="s">
        <v>501</v>
      </c>
    </row>
    <row r="7" spans="1:7" ht="12.75">
      <c r="A7" s="5"/>
      <c r="B7" s="27"/>
      <c r="C7" s="28"/>
      <c r="D7" s="27"/>
      <c r="E7" s="27"/>
      <c r="F7" s="35" t="s">
        <v>502</v>
      </c>
      <c r="G7" s="37"/>
    </row>
    <row r="8" spans="1:7" ht="12.75">
      <c r="A8" s="4" t="s">
        <v>486</v>
      </c>
      <c r="B8" s="18"/>
      <c r="C8" s="18"/>
      <c r="D8" s="18"/>
      <c r="E8" s="18"/>
      <c r="F8" s="18"/>
      <c r="G8" s="29"/>
    </row>
    <row r="9" spans="1:9" ht="12.75">
      <c r="A9" s="139" t="s">
        <v>487</v>
      </c>
      <c r="B9" s="136"/>
      <c r="C9" s="136"/>
      <c r="D9" s="136"/>
      <c r="E9" s="136"/>
      <c r="F9" s="138"/>
      <c r="G9" s="137"/>
      <c r="H9" s="45"/>
      <c r="I9" s="45"/>
    </row>
    <row r="10" spans="1:9" ht="12.75">
      <c r="A10" s="157" t="s">
        <v>218</v>
      </c>
      <c r="B10" s="146" t="s">
        <v>217</v>
      </c>
      <c r="C10" s="146" t="s">
        <v>43</v>
      </c>
      <c r="D10" s="146" t="s">
        <v>3</v>
      </c>
      <c r="E10" s="147">
        <v>80000</v>
      </c>
      <c r="F10" s="147">
        <v>1427.52</v>
      </c>
      <c r="G10" s="84">
        <v>3.46532714</v>
      </c>
      <c r="H10" s="141"/>
      <c r="I10" s="45"/>
    </row>
    <row r="11" spans="1:9" ht="12.75">
      <c r="A11" s="157" t="s">
        <v>268</v>
      </c>
      <c r="B11" s="146" t="s">
        <v>267</v>
      </c>
      <c r="C11" s="146" t="s">
        <v>43</v>
      </c>
      <c r="D11" s="146" t="s">
        <v>3</v>
      </c>
      <c r="E11" s="147">
        <v>65000</v>
      </c>
      <c r="F11" s="147">
        <v>1176.175</v>
      </c>
      <c r="G11" s="84">
        <v>2.85518322</v>
      </c>
      <c r="H11" s="141"/>
      <c r="I11" s="45"/>
    </row>
    <row r="12" spans="1:9" ht="12.75">
      <c r="A12" s="157" t="s">
        <v>246</v>
      </c>
      <c r="B12" s="146" t="s">
        <v>245</v>
      </c>
      <c r="C12" s="146" t="s">
        <v>43</v>
      </c>
      <c r="D12" s="146" t="s">
        <v>3</v>
      </c>
      <c r="E12" s="147">
        <v>350000</v>
      </c>
      <c r="F12" s="147">
        <v>1093.75</v>
      </c>
      <c r="G12" s="84">
        <v>2.65509524</v>
      </c>
      <c r="H12" s="141"/>
      <c r="I12" s="45"/>
    </row>
    <row r="13" spans="1:9" ht="12.75">
      <c r="A13" s="157" t="s">
        <v>86</v>
      </c>
      <c r="B13" s="146" t="s">
        <v>85</v>
      </c>
      <c r="C13" s="146" t="s">
        <v>20</v>
      </c>
      <c r="D13" s="146" t="s">
        <v>3</v>
      </c>
      <c r="E13" s="147">
        <v>90000</v>
      </c>
      <c r="F13" s="147">
        <v>1040.175</v>
      </c>
      <c r="G13" s="84">
        <v>2.52504109</v>
      </c>
      <c r="H13" s="141"/>
      <c r="I13" s="45"/>
    </row>
    <row r="14" spans="1:9" ht="12.75">
      <c r="A14" s="157" t="s">
        <v>104</v>
      </c>
      <c r="B14" s="146" t="s">
        <v>103</v>
      </c>
      <c r="C14" s="146" t="s">
        <v>26</v>
      </c>
      <c r="D14" s="146" t="s">
        <v>3</v>
      </c>
      <c r="E14" s="147">
        <v>120000</v>
      </c>
      <c r="F14" s="147">
        <v>955.02</v>
      </c>
      <c r="G14" s="84">
        <v>2.31832599</v>
      </c>
      <c r="H14" s="141"/>
      <c r="I14" s="45"/>
    </row>
    <row r="15" spans="1:9" ht="12.75">
      <c r="A15" s="157" t="s">
        <v>230</v>
      </c>
      <c r="B15" s="146" t="s">
        <v>228</v>
      </c>
      <c r="C15" s="146" t="s">
        <v>229</v>
      </c>
      <c r="D15" s="146" t="s">
        <v>3</v>
      </c>
      <c r="E15" s="147">
        <v>75000</v>
      </c>
      <c r="F15" s="147">
        <v>895.4625</v>
      </c>
      <c r="G15" s="84">
        <v>2.17374923</v>
      </c>
      <c r="H15" s="141"/>
      <c r="I15" s="45"/>
    </row>
    <row r="16" spans="1:9" ht="12.75">
      <c r="A16" s="157" t="s">
        <v>393</v>
      </c>
      <c r="B16" s="146" t="s">
        <v>392</v>
      </c>
      <c r="C16" s="146" t="s">
        <v>29</v>
      </c>
      <c r="D16" s="146" t="s">
        <v>3</v>
      </c>
      <c r="E16" s="147">
        <v>101600</v>
      </c>
      <c r="F16" s="147">
        <v>891.1844</v>
      </c>
      <c r="G16" s="84">
        <v>2.16336408</v>
      </c>
      <c r="H16" s="141"/>
      <c r="I16" s="45"/>
    </row>
    <row r="17" spans="1:9" ht="12.75">
      <c r="A17" s="157" t="s">
        <v>118</v>
      </c>
      <c r="B17" s="146" t="s">
        <v>117</v>
      </c>
      <c r="C17" s="146" t="s">
        <v>22</v>
      </c>
      <c r="D17" s="146" t="s">
        <v>3</v>
      </c>
      <c r="E17" s="147">
        <v>150000</v>
      </c>
      <c r="F17" s="147">
        <v>873.15</v>
      </c>
      <c r="G17" s="84">
        <v>2.11958529</v>
      </c>
      <c r="H17" s="141"/>
      <c r="I17" s="45"/>
    </row>
    <row r="18" spans="1:9" ht="12.75">
      <c r="A18" s="157" t="s">
        <v>365</v>
      </c>
      <c r="B18" s="146" t="s">
        <v>364</v>
      </c>
      <c r="C18" s="146" t="s">
        <v>153</v>
      </c>
      <c r="D18" s="146" t="s">
        <v>3</v>
      </c>
      <c r="E18" s="147">
        <v>391000</v>
      </c>
      <c r="F18" s="147">
        <v>865.0875</v>
      </c>
      <c r="G18" s="84">
        <v>2.10001344</v>
      </c>
      <c r="H18" s="141"/>
      <c r="I18" s="45"/>
    </row>
    <row r="19" spans="1:9" ht="12.75">
      <c r="A19" s="157" t="s">
        <v>174</v>
      </c>
      <c r="B19" s="146" t="s">
        <v>173</v>
      </c>
      <c r="C19" s="146" t="s">
        <v>20</v>
      </c>
      <c r="D19" s="146" t="s">
        <v>3</v>
      </c>
      <c r="E19" s="147">
        <v>12000</v>
      </c>
      <c r="F19" s="147">
        <v>812.058</v>
      </c>
      <c r="G19" s="84">
        <v>1.9712835</v>
      </c>
      <c r="H19" s="141"/>
      <c r="I19" s="45"/>
    </row>
    <row r="20" spans="1:9" ht="12.75">
      <c r="A20" s="157" t="s">
        <v>405</v>
      </c>
      <c r="B20" s="146" t="s">
        <v>404</v>
      </c>
      <c r="C20" s="146" t="s">
        <v>48</v>
      </c>
      <c r="D20" s="146" t="s">
        <v>3</v>
      </c>
      <c r="E20" s="147">
        <v>165000</v>
      </c>
      <c r="F20" s="147">
        <v>753.6375</v>
      </c>
      <c r="G20" s="84">
        <v>1.82946682</v>
      </c>
      <c r="H20" s="141"/>
      <c r="I20" s="45"/>
    </row>
    <row r="21" spans="1:9" ht="12.75">
      <c r="A21" s="157" t="s">
        <v>345</v>
      </c>
      <c r="B21" s="146" t="s">
        <v>344</v>
      </c>
      <c r="C21" s="146" t="s">
        <v>46</v>
      </c>
      <c r="D21" s="146" t="s">
        <v>3</v>
      </c>
      <c r="E21" s="147">
        <v>200000</v>
      </c>
      <c r="F21" s="147">
        <v>735.3</v>
      </c>
      <c r="G21" s="84">
        <v>1.78495226</v>
      </c>
      <c r="H21" s="141"/>
      <c r="I21" s="45"/>
    </row>
    <row r="22" spans="1:9" ht="12.75">
      <c r="A22" s="157" t="s">
        <v>403</v>
      </c>
      <c r="B22" s="146" t="s">
        <v>402</v>
      </c>
      <c r="C22" s="146" t="s">
        <v>110</v>
      </c>
      <c r="D22" s="146" t="s">
        <v>3</v>
      </c>
      <c r="E22" s="147">
        <v>61600</v>
      </c>
      <c r="F22" s="147">
        <v>731.9312</v>
      </c>
      <c r="G22" s="84">
        <v>1.77677444</v>
      </c>
      <c r="H22" s="141"/>
      <c r="I22" s="45"/>
    </row>
    <row r="23" spans="1:9" ht="12.75">
      <c r="A23" s="157" t="s">
        <v>409</v>
      </c>
      <c r="B23" s="146" t="s">
        <v>408</v>
      </c>
      <c r="C23" s="146" t="s">
        <v>20</v>
      </c>
      <c r="D23" s="146" t="s">
        <v>3</v>
      </c>
      <c r="E23" s="147">
        <v>110000</v>
      </c>
      <c r="F23" s="147">
        <v>729.3</v>
      </c>
      <c r="G23" s="84">
        <v>1.77038716</v>
      </c>
      <c r="H23" s="141"/>
      <c r="I23" s="45"/>
    </row>
    <row r="24" spans="1:9" ht="12.75">
      <c r="A24" s="157" t="s">
        <v>33</v>
      </c>
      <c r="B24" s="146" t="s">
        <v>32</v>
      </c>
      <c r="C24" s="146" t="s">
        <v>34</v>
      </c>
      <c r="D24" s="146" t="s">
        <v>3</v>
      </c>
      <c r="E24" s="147">
        <v>60000</v>
      </c>
      <c r="F24" s="147">
        <v>689.22</v>
      </c>
      <c r="G24" s="84">
        <v>1.67309234</v>
      </c>
      <c r="H24" s="141"/>
      <c r="I24" s="45"/>
    </row>
    <row r="25" spans="1:9" ht="12.75">
      <c r="A25" s="157" t="s">
        <v>399</v>
      </c>
      <c r="B25" s="146" t="s">
        <v>398</v>
      </c>
      <c r="C25" s="146" t="s">
        <v>26</v>
      </c>
      <c r="D25" s="146" t="s">
        <v>3</v>
      </c>
      <c r="E25" s="147">
        <v>69660</v>
      </c>
      <c r="F25" s="147">
        <v>677.13003</v>
      </c>
      <c r="G25" s="84">
        <v>1.64374374</v>
      </c>
      <c r="H25" s="141"/>
      <c r="I25" s="45"/>
    </row>
    <row r="26" spans="1:9" ht="12.75">
      <c r="A26" s="157" t="s">
        <v>232</v>
      </c>
      <c r="B26" s="146" t="s">
        <v>231</v>
      </c>
      <c r="C26" s="146" t="s">
        <v>18</v>
      </c>
      <c r="D26" s="146" t="s">
        <v>3</v>
      </c>
      <c r="E26" s="147">
        <v>65600</v>
      </c>
      <c r="F26" s="147">
        <v>676.992</v>
      </c>
      <c r="G26" s="84">
        <v>1.64340867</v>
      </c>
      <c r="H26" s="141"/>
      <c r="I26" s="45"/>
    </row>
    <row r="27" spans="1:9" ht="12.75">
      <c r="A27" s="157" t="s">
        <v>594</v>
      </c>
      <c r="B27" s="146" t="s">
        <v>595</v>
      </c>
      <c r="C27" s="146" t="s">
        <v>124</v>
      </c>
      <c r="D27" s="146" t="s">
        <v>3</v>
      </c>
      <c r="E27" s="147">
        <v>71800</v>
      </c>
      <c r="F27" s="147">
        <v>676.8945</v>
      </c>
      <c r="G27" s="84">
        <v>1.64317199</v>
      </c>
      <c r="H27" s="141"/>
      <c r="I27" s="45"/>
    </row>
    <row r="28" spans="1:9" ht="12.75">
      <c r="A28" s="157" t="s">
        <v>194</v>
      </c>
      <c r="B28" s="146" t="s">
        <v>193</v>
      </c>
      <c r="C28" s="146" t="s">
        <v>16</v>
      </c>
      <c r="D28" s="146" t="s">
        <v>3</v>
      </c>
      <c r="E28" s="147">
        <v>450000</v>
      </c>
      <c r="F28" s="147">
        <v>652.95</v>
      </c>
      <c r="G28" s="84">
        <v>1.58504634</v>
      </c>
      <c r="H28" s="141"/>
      <c r="I28" s="45"/>
    </row>
    <row r="29" spans="1:9" ht="12.75">
      <c r="A29" s="157" t="s">
        <v>239</v>
      </c>
      <c r="B29" s="146" t="s">
        <v>238</v>
      </c>
      <c r="C29" s="146" t="s">
        <v>240</v>
      </c>
      <c r="D29" s="146" t="s">
        <v>3</v>
      </c>
      <c r="E29" s="147">
        <v>350000</v>
      </c>
      <c r="F29" s="147">
        <v>592.9</v>
      </c>
      <c r="G29" s="84">
        <v>1.43927403</v>
      </c>
      <c r="H29" s="141"/>
      <c r="I29" s="45"/>
    </row>
    <row r="30" spans="1:9" ht="12.75">
      <c r="A30" s="157" t="s">
        <v>61</v>
      </c>
      <c r="B30" s="146" t="s">
        <v>60</v>
      </c>
      <c r="C30" s="146" t="s">
        <v>38</v>
      </c>
      <c r="D30" s="146" t="s">
        <v>3</v>
      </c>
      <c r="E30" s="147">
        <v>270000</v>
      </c>
      <c r="F30" s="147">
        <v>587.25</v>
      </c>
      <c r="G30" s="84">
        <v>1.42555856</v>
      </c>
      <c r="H30" s="141"/>
      <c r="I30" s="45"/>
    </row>
    <row r="31" spans="1:9" ht="12.75">
      <c r="A31" s="157" t="s">
        <v>419</v>
      </c>
      <c r="B31" s="146" t="s">
        <v>418</v>
      </c>
      <c r="C31" s="146" t="s">
        <v>34</v>
      </c>
      <c r="D31" s="146" t="s">
        <v>3</v>
      </c>
      <c r="E31" s="147">
        <v>550000</v>
      </c>
      <c r="F31" s="147">
        <v>583.275</v>
      </c>
      <c r="G31" s="84">
        <v>1.41590919</v>
      </c>
      <c r="H31" s="141"/>
      <c r="I31" s="45"/>
    </row>
    <row r="32" spans="1:9" ht="12.75">
      <c r="A32" s="157" t="s">
        <v>429</v>
      </c>
      <c r="B32" s="146" t="s">
        <v>428</v>
      </c>
      <c r="C32" s="146" t="s">
        <v>124</v>
      </c>
      <c r="D32" s="146" t="s">
        <v>3</v>
      </c>
      <c r="E32" s="147">
        <v>100000</v>
      </c>
      <c r="F32" s="147">
        <v>528.65</v>
      </c>
      <c r="G32" s="84">
        <v>1.28330615</v>
      </c>
      <c r="H32" s="141"/>
      <c r="I32" s="45"/>
    </row>
    <row r="33" spans="1:9" ht="12.75">
      <c r="A33" s="157" t="s">
        <v>227</v>
      </c>
      <c r="B33" s="146" t="s">
        <v>226</v>
      </c>
      <c r="C33" s="146" t="s">
        <v>216</v>
      </c>
      <c r="D33" s="146" t="s">
        <v>3</v>
      </c>
      <c r="E33" s="147">
        <v>50000</v>
      </c>
      <c r="F33" s="147">
        <v>505.6</v>
      </c>
      <c r="G33" s="84">
        <v>1.22735191</v>
      </c>
      <c r="H33" s="141"/>
      <c r="I33" s="45"/>
    </row>
    <row r="34" spans="1:9" ht="12.75">
      <c r="A34" s="157" t="s">
        <v>401</v>
      </c>
      <c r="B34" s="146" t="s">
        <v>400</v>
      </c>
      <c r="C34" s="146" t="s">
        <v>110</v>
      </c>
      <c r="D34" s="146" t="s">
        <v>3</v>
      </c>
      <c r="E34" s="147">
        <v>52203</v>
      </c>
      <c r="F34" s="147">
        <v>495.98070299999995</v>
      </c>
      <c r="G34" s="84">
        <v>1.20400092</v>
      </c>
      <c r="H34" s="141"/>
      <c r="I34" s="45"/>
    </row>
    <row r="35" spans="1:9" ht="12.75">
      <c r="A35" s="157" t="s">
        <v>437</v>
      </c>
      <c r="B35" s="146" t="s">
        <v>436</v>
      </c>
      <c r="C35" s="146" t="s">
        <v>38</v>
      </c>
      <c r="D35" s="146" t="s">
        <v>3</v>
      </c>
      <c r="E35" s="147">
        <v>60000</v>
      </c>
      <c r="F35" s="147">
        <v>465.36</v>
      </c>
      <c r="G35" s="84">
        <v>1.12966868</v>
      </c>
      <c r="H35" s="141"/>
      <c r="I35" s="45"/>
    </row>
    <row r="36" spans="1:9" ht="12.75">
      <c r="A36" s="157" t="s">
        <v>423</v>
      </c>
      <c r="B36" s="146" t="s">
        <v>422</v>
      </c>
      <c r="C36" s="146" t="s">
        <v>20</v>
      </c>
      <c r="D36" s="146" t="s">
        <v>3</v>
      </c>
      <c r="E36" s="147">
        <v>100000</v>
      </c>
      <c r="F36" s="147">
        <v>457.5</v>
      </c>
      <c r="G36" s="84">
        <v>1.11058841</v>
      </c>
      <c r="H36" s="141"/>
      <c r="I36" s="45"/>
    </row>
    <row r="37" spans="1:9" ht="12.75">
      <c r="A37" s="157" t="s">
        <v>427</v>
      </c>
      <c r="B37" s="146" t="s">
        <v>426</v>
      </c>
      <c r="C37" s="146" t="s">
        <v>48</v>
      </c>
      <c r="D37" s="146" t="s">
        <v>3</v>
      </c>
      <c r="E37" s="147">
        <v>250000</v>
      </c>
      <c r="F37" s="147">
        <v>437.625</v>
      </c>
      <c r="G37" s="84">
        <v>1.06234154</v>
      </c>
      <c r="H37" s="141"/>
      <c r="I37" s="45"/>
    </row>
    <row r="38" spans="1:9" ht="12.75">
      <c r="A38" s="157" t="s">
        <v>90</v>
      </c>
      <c r="B38" s="146" t="s">
        <v>89</v>
      </c>
      <c r="C38" s="146" t="s">
        <v>20</v>
      </c>
      <c r="D38" s="146" t="s">
        <v>3</v>
      </c>
      <c r="E38" s="147">
        <v>150000</v>
      </c>
      <c r="F38" s="147">
        <v>427.875</v>
      </c>
      <c r="G38" s="84">
        <v>1.03867326</v>
      </c>
      <c r="H38" s="141"/>
      <c r="I38" s="45"/>
    </row>
    <row r="39" spans="1:9" ht="12.75">
      <c r="A39" s="157" t="s">
        <v>325</v>
      </c>
      <c r="B39" s="146" t="s">
        <v>324</v>
      </c>
      <c r="C39" s="146" t="s">
        <v>212</v>
      </c>
      <c r="D39" s="146" t="s">
        <v>3</v>
      </c>
      <c r="E39" s="147">
        <v>150000</v>
      </c>
      <c r="F39" s="147">
        <v>419.775</v>
      </c>
      <c r="G39" s="84">
        <v>1.01901038</v>
      </c>
      <c r="H39" s="141"/>
      <c r="I39" s="45"/>
    </row>
    <row r="40" spans="1:9" ht="12.75">
      <c r="A40" s="157" t="s">
        <v>431</v>
      </c>
      <c r="B40" s="146" t="s">
        <v>430</v>
      </c>
      <c r="C40" s="146" t="s">
        <v>38</v>
      </c>
      <c r="D40" s="146" t="s">
        <v>3</v>
      </c>
      <c r="E40" s="147">
        <v>100000</v>
      </c>
      <c r="F40" s="147">
        <v>414.5</v>
      </c>
      <c r="G40" s="84">
        <v>1.00620524</v>
      </c>
      <c r="H40" s="141"/>
      <c r="I40" s="45"/>
    </row>
    <row r="41" spans="1:9" ht="12.75">
      <c r="A41" s="157" t="s">
        <v>225</v>
      </c>
      <c r="B41" s="146" t="s">
        <v>224</v>
      </c>
      <c r="C41" s="146" t="s">
        <v>43</v>
      </c>
      <c r="D41" s="146" t="s">
        <v>3</v>
      </c>
      <c r="E41" s="147">
        <v>25000</v>
      </c>
      <c r="F41" s="147">
        <v>411.4375</v>
      </c>
      <c r="G41" s="84">
        <v>0.99877097</v>
      </c>
      <c r="H41" s="141"/>
      <c r="I41" s="45"/>
    </row>
    <row r="42" spans="1:9" ht="12.75">
      <c r="A42" s="157" t="s">
        <v>433</v>
      </c>
      <c r="B42" s="146" t="s">
        <v>432</v>
      </c>
      <c r="C42" s="146" t="s">
        <v>107</v>
      </c>
      <c r="D42" s="146" t="s">
        <v>3</v>
      </c>
      <c r="E42" s="147">
        <v>52000</v>
      </c>
      <c r="F42" s="147">
        <v>405.782</v>
      </c>
      <c r="G42" s="84">
        <v>0.98504216</v>
      </c>
      <c r="H42" s="141"/>
      <c r="I42" s="45"/>
    </row>
    <row r="43" spans="1:9" ht="12.75">
      <c r="A43" s="157" t="s">
        <v>65</v>
      </c>
      <c r="B43" s="146" t="s">
        <v>64</v>
      </c>
      <c r="C43" s="146" t="s">
        <v>22</v>
      </c>
      <c r="D43" s="146" t="s">
        <v>3</v>
      </c>
      <c r="E43" s="147">
        <v>10000</v>
      </c>
      <c r="F43" s="147">
        <v>403.205</v>
      </c>
      <c r="G43" s="84">
        <v>0.97878645</v>
      </c>
      <c r="H43" s="141"/>
      <c r="I43" s="45"/>
    </row>
    <row r="44" spans="1:9" ht="12.75">
      <c r="A44" s="157" t="s">
        <v>411</v>
      </c>
      <c r="B44" s="146" t="s">
        <v>410</v>
      </c>
      <c r="C44" s="146" t="s">
        <v>110</v>
      </c>
      <c r="D44" s="146" t="s">
        <v>3</v>
      </c>
      <c r="E44" s="147">
        <v>312500</v>
      </c>
      <c r="F44" s="147">
        <v>402.03125</v>
      </c>
      <c r="G44" s="84">
        <v>0.97593715</v>
      </c>
      <c r="H44" s="141"/>
      <c r="I44" s="45"/>
    </row>
    <row r="45" spans="1:9" ht="12.75">
      <c r="A45" s="157" t="s">
        <v>45</v>
      </c>
      <c r="B45" s="146" t="s">
        <v>44</v>
      </c>
      <c r="C45" s="146" t="s">
        <v>46</v>
      </c>
      <c r="D45" s="146" t="s">
        <v>3</v>
      </c>
      <c r="E45" s="147">
        <v>100000</v>
      </c>
      <c r="F45" s="147">
        <v>400.65</v>
      </c>
      <c r="G45" s="84">
        <v>0.97258414</v>
      </c>
      <c r="H45" s="141"/>
      <c r="I45" s="45"/>
    </row>
    <row r="46" spans="1:9" ht="12.75">
      <c r="A46" s="157" t="s">
        <v>375</v>
      </c>
      <c r="B46" s="146" t="s">
        <v>374</v>
      </c>
      <c r="C46" s="146" t="s">
        <v>201</v>
      </c>
      <c r="D46" s="146" t="s">
        <v>3</v>
      </c>
      <c r="E46" s="147">
        <v>300000</v>
      </c>
      <c r="F46" s="147">
        <v>380.25</v>
      </c>
      <c r="G46" s="84">
        <v>0.92306283</v>
      </c>
      <c r="H46" s="141"/>
      <c r="I46" s="45"/>
    </row>
    <row r="47" spans="1:9" ht="12.75">
      <c r="A47" s="157" t="s">
        <v>421</v>
      </c>
      <c r="B47" s="146" t="s">
        <v>420</v>
      </c>
      <c r="C47" s="146" t="s">
        <v>124</v>
      </c>
      <c r="D47" s="146" t="s">
        <v>3</v>
      </c>
      <c r="E47" s="147">
        <v>500000</v>
      </c>
      <c r="F47" s="147">
        <v>352.25</v>
      </c>
      <c r="G47" s="84">
        <v>0.85509239</v>
      </c>
      <c r="H47" s="141"/>
      <c r="I47" s="45"/>
    </row>
    <row r="48" spans="1:9" ht="12.75">
      <c r="A48" s="157" t="s">
        <v>407</v>
      </c>
      <c r="B48" s="146" t="s">
        <v>406</v>
      </c>
      <c r="C48" s="146" t="s">
        <v>34</v>
      </c>
      <c r="D48" s="146" t="s">
        <v>3</v>
      </c>
      <c r="E48" s="147">
        <v>70000</v>
      </c>
      <c r="F48" s="147">
        <v>326.76</v>
      </c>
      <c r="G48" s="84">
        <v>0.79321501</v>
      </c>
      <c r="H48" s="141"/>
      <c r="I48" s="45"/>
    </row>
    <row r="49" spans="1:9" ht="12.75">
      <c r="A49" s="157" t="s">
        <v>417</v>
      </c>
      <c r="B49" s="146" t="s">
        <v>416</v>
      </c>
      <c r="C49" s="146" t="s">
        <v>107</v>
      </c>
      <c r="D49" s="146" t="s">
        <v>3</v>
      </c>
      <c r="E49" s="147">
        <v>125000</v>
      </c>
      <c r="F49" s="147">
        <v>320.8125</v>
      </c>
      <c r="G49" s="84">
        <v>0.77877736</v>
      </c>
      <c r="H49" s="141"/>
      <c r="I49" s="45"/>
    </row>
    <row r="50" spans="1:9" ht="12.75">
      <c r="A50" s="157" t="s">
        <v>618</v>
      </c>
      <c r="B50" s="146" t="s">
        <v>619</v>
      </c>
      <c r="C50" s="146" t="s">
        <v>151</v>
      </c>
      <c r="D50" s="146" t="s">
        <v>3</v>
      </c>
      <c r="E50" s="147">
        <v>46200</v>
      </c>
      <c r="F50" s="147">
        <v>310.0482</v>
      </c>
      <c r="G50" s="84">
        <v>0.75264686</v>
      </c>
      <c r="H50" s="141"/>
      <c r="I50" s="45"/>
    </row>
    <row r="51" spans="1:9" ht="12.75">
      <c r="A51" s="157" t="s">
        <v>415</v>
      </c>
      <c r="B51" s="146" t="s">
        <v>414</v>
      </c>
      <c r="C51" s="146" t="s">
        <v>216</v>
      </c>
      <c r="D51" s="146" t="s">
        <v>3</v>
      </c>
      <c r="E51" s="147">
        <v>29413</v>
      </c>
      <c r="F51" s="147">
        <v>292.335807</v>
      </c>
      <c r="G51" s="84">
        <v>0.70964975</v>
      </c>
      <c r="H51" s="141"/>
      <c r="I51" s="45"/>
    </row>
    <row r="52" spans="1:9" ht="12.75">
      <c r="A52" s="157" t="s">
        <v>343</v>
      </c>
      <c r="B52" s="146" t="s">
        <v>342</v>
      </c>
      <c r="C52" s="146" t="s">
        <v>212</v>
      </c>
      <c r="D52" s="146" t="s">
        <v>3</v>
      </c>
      <c r="E52" s="147">
        <v>99200</v>
      </c>
      <c r="F52" s="147">
        <v>280.6368</v>
      </c>
      <c r="G52" s="84">
        <v>0.68125022</v>
      </c>
      <c r="H52" s="141"/>
      <c r="I52" s="45"/>
    </row>
    <row r="53" spans="1:9" ht="12.75">
      <c r="A53" s="157" t="s">
        <v>306</v>
      </c>
      <c r="B53" s="146" t="s">
        <v>305</v>
      </c>
      <c r="C53" s="146" t="s">
        <v>48</v>
      </c>
      <c r="D53" s="146" t="s">
        <v>3</v>
      </c>
      <c r="E53" s="147">
        <v>23200</v>
      </c>
      <c r="F53" s="147">
        <v>272.658</v>
      </c>
      <c r="G53" s="84">
        <v>0.66188156</v>
      </c>
      <c r="H53" s="141"/>
      <c r="I53" s="45"/>
    </row>
    <row r="54" spans="1:9" ht="12.75">
      <c r="A54" s="157" t="s">
        <v>708</v>
      </c>
      <c r="B54" s="146" t="s">
        <v>709</v>
      </c>
      <c r="C54" s="146" t="s">
        <v>229</v>
      </c>
      <c r="D54" s="146" t="s">
        <v>3</v>
      </c>
      <c r="E54" s="147">
        <v>288000</v>
      </c>
      <c r="F54" s="147">
        <v>256.032</v>
      </c>
      <c r="G54" s="84">
        <v>0.62152169</v>
      </c>
      <c r="H54" s="141"/>
      <c r="I54" s="45"/>
    </row>
    <row r="55" spans="1:9" ht="12.75">
      <c r="A55" s="157" t="s">
        <v>242</v>
      </c>
      <c r="B55" s="146" t="s">
        <v>241</v>
      </c>
      <c r="C55" s="146" t="s">
        <v>124</v>
      </c>
      <c r="D55" s="146" t="s">
        <v>3</v>
      </c>
      <c r="E55" s="147">
        <v>112000</v>
      </c>
      <c r="F55" s="147">
        <v>250.096</v>
      </c>
      <c r="G55" s="84">
        <v>0.60711195</v>
      </c>
      <c r="H55" s="141"/>
      <c r="I55" s="45"/>
    </row>
    <row r="56" spans="1:9" ht="12.75">
      <c r="A56" s="157" t="s">
        <v>147</v>
      </c>
      <c r="B56" s="146" t="s">
        <v>380</v>
      </c>
      <c r="C56" s="146" t="s">
        <v>48</v>
      </c>
      <c r="D56" s="146" t="s">
        <v>3</v>
      </c>
      <c r="E56" s="147">
        <v>200000</v>
      </c>
      <c r="F56" s="147">
        <v>248.8</v>
      </c>
      <c r="G56" s="84">
        <v>0.60396589</v>
      </c>
      <c r="H56" s="141"/>
      <c r="I56" s="45"/>
    </row>
    <row r="57" spans="1:9" ht="12.75">
      <c r="A57" s="157" t="s">
        <v>435</v>
      </c>
      <c r="B57" s="146" t="s">
        <v>434</v>
      </c>
      <c r="C57" s="146" t="s">
        <v>34</v>
      </c>
      <c r="D57" s="146" t="s">
        <v>3</v>
      </c>
      <c r="E57" s="147">
        <v>30600</v>
      </c>
      <c r="F57" s="147">
        <v>220.3047</v>
      </c>
      <c r="G57" s="84">
        <v>0.53479311</v>
      </c>
      <c r="H57" s="141"/>
      <c r="I57" s="45"/>
    </row>
    <row r="58" spans="1:9" ht="12.75">
      <c r="A58" s="157" t="s">
        <v>439</v>
      </c>
      <c r="B58" s="146" t="s">
        <v>438</v>
      </c>
      <c r="C58" s="146" t="s">
        <v>38</v>
      </c>
      <c r="D58" s="146" t="s">
        <v>3</v>
      </c>
      <c r="E58" s="147">
        <v>5696</v>
      </c>
      <c r="F58" s="147">
        <v>205.71104</v>
      </c>
      <c r="G58" s="84">
        <v>0.49936677</v>
      </c>
      <c r="H58" s="141"/>
      <c r="I58" s="45"/>
    </row>
    <row r="59" spans="1:9" ht="12.75">
      <c r="A59" s="157" t="s">
        <v>413</v>
      </c>
      <c r="B59" s="146" t="s">
        <v>412</v>
      </c>
      <c r="C59" s="146" t="s">
        <v>48</v>
      </c>
      <c r="D59" s="146" t="s">
        <v>3</v>
      </c>
      <c r="E59" s="147">
        <v>303600</v>
      </c>
      <c r="F59" s="147">
        <v>178.365</v>
      </c>
      <c r="G59" s="84">
        <v>0.43298383</v>
      </c>
      <c r="H59" s="141"/>
      <c r="I59" s="45"/>
    </row>
    <row r="60" spans="1:9" ht="12.75">
      <c r="A60" s="157" t="s">
        <v>248</v>
      </c>
      <c r="B60" s="146" t="s">
        <v>247</v>
      </c>
      <c r="C60" s="146" t="s">
        <v>18</v>
      </c>
      <c r="D60" s="146" t="s">
        <v>3</v>
      </c>
      <c r="E60" s="147">
        <v>30000</v>
      </c>
      <c r="F60" s="147">
        <v>159.495</v>
      </c>
      <c r="G60" s="84">
        <v>0.38717661</v>
      </c>
      <c r="H60" s="141"/>
      <c r="I60" s="45"/>
    </row>
    <row r="61" spans="1:9" ht="12.75">
      <c r="A61" s="157" t="s">
        <v>672</v>
      </c>
      <c r="B61" s="146" t="s">
        <v>673</v>
      </c>
      <c r="C61" s="146" t="s">
        <v>311</v>
      </c>
      <c r="D61" s="146" t="s">
        <v>3</v>
      </c>
      <c r="E61" s="147">
        <v>72900</v>
      </c>
      <c r="F61" s="147">
        <v>113.39595</v>
      </c>
      <c r="G61" s="84">
        <v>0.27527044</v>
      </c>
      <c r="H61" s="141"/>
      <c r="I61" s="45"/>
    </row>
    <row r="62" spans="1:9" ht="12.75">
      <c r="A62" s="157" t="s">
        <v>363</v>
      </c>
      <c r="B62" s="146" t="s">
        <v>362</v>
      </c>
      <c r="C62" s="146" t="s">
        <v>7</v>
      </c>
      <c r="D62" s="146" t="s">
        <v>3</v>
      </c>
      <c r="E62" s="147">
        <v>8400</v>
      </c>
      <c r="F62" s="147">
        <v>108.423</v>
      </c>
      <c r="G62" s="84">
        <v>0.26319853</v>
      </c>
      <c r="H62" s="141"/>
      <c r="I62" s="45"/>
    </row>
    <row r="63" spans="1:9" ht="12.75">
      <c r="A63" s="157" t="s">
        <v>191</v>
      </c>
      <c r="B63" s="146" t="s">
        <v>190</v>
      </c>
      <c r="C63" s="146" t="s">
        <v>192</v>
      </c>
      <c r="D63" s="146" t="s">
        <v>3</v>
      </c>
      <c r="E63" s="147">
        <v>25500</v>
      </c>
      <c r="F63" s="147">
        <v>102.357</v>
      </c>
      <c r="G63" s="84">
        <v>0.24847322</v>
      </c>
      <c r="H63" s="141"/>
      <c r="I63" s="45"/>
    </row>
    <row r="64" spans="1:9" ht="12.75">
      <c r="A64" s="157" t="s">
        <v>608</v>
      </c>
      <c r="B64" s="146" t="s">
        <v>609</v>
      </c>
      <c r="C64" s="146" t="s">
        <v>48</v>
      </c>
      <c r="D64" s="146" t="s">
        <v>3</v>
      </c>
      <c r="E64" s="147">
        <v>100336</v>
      </c>
      <c r="F64" s="147">
        <v>82.074848</v>
      </c>
      <c r="G64" s="84">
        <v>0.19923798</v>
      </c>
      <c r="H64" s="141"/>
      <c r="I64" s="45"/>
    </row>
    <row r="65" spans="1:9" ht="12.75">
      <c r="A65" s="157" t="s">
        <v>710</v>
      </c>
      <c r="B65" s="146" t="s">
        <v>711</v>
      </c>
      <c r="C65" s="146" t="s">
        <v>48</v>
      </c>
      <c r="D65" s="146" t="s">
        <v>3</v>
      </c>
      <c r="E65" s="147">
        <v>31500</v>
      </c>
      <c r="F65" s="147">
        <v>55.125</v>
      </c>
      <c r="G65" s="84">
        <v>0.1338168</v>
      </c>
      <c r="H65" s="141"/>
      <c r="I65" s="45"/>
    </row>
    <row r="66" spans="1:9" ht="12.75">
      <c r="A66" s="157" t="s">
        <v>250</v>
      </c>
      <c r="B66" s="146" t="s">
        <v>249</v>
      </c>
      <c r="C66" s="146" t="s">
        <v>22</v>
      </c>
      <c r="D66" s="146" t="s">
        <v>3</v>
      </c>
      <c r="E66" s="147">
        <v>18900</v>
      </c>
      <c r="F66" s="147">
        <v>49.2345</v>
      </c>
      <c r="G66" s="84">
        <v>0.11951752</v>
      </c>
      <c r="H66" s="141"/>
      <c r="I66" s="45"/>
    </row>
    <row r="67" spans="1:9" ht="12.75">
      <c r="A67" s="157" t="s">
        <v>620</v>
      </c>
      <c r="B67" s="146" t="s">
        <v>806</v>
      </c>
      <c r="C67" s="146" t="s">
        <v>34</v>
      </c>
      <c r="D67" s="146" t="s">
        <v>3</v>
      </c>
      <c r="E67" s="147">
        <v>35625</v>
      </c>
      <c r="F67" s="147">
        <v>30.70875</v>
      </c>
      <c r="G67" s="84">
        <v>0.07454597</v>
      </c>
      <c r="H67" s="141"/>
      <c r="I67" s="45"/>
    </row>
    <row r="68" spans="1:9" ht="12.75">
      <c r="A68" s="4" t="s">
        <v>488</v>
      </c>
      <c r="B68" s="83"/>
      <c r="C68" s="83"/>
      <c r="D68" s="83"/>
      <c r="E68" s="79">
        <f>SUM(E10:E67)</f>
        <v>7826033</v>
      </c>
      <c r="F68" s="77">
        <f>SUM(F10:F67)</f>
        <v>28888.208178</v>
      </c>
      <c r="G68" s="102">
        <f>SUM(G10:G67)</f>
        <v>70.12657740999998</v>
      </c>
      <c r="H68" s="141"/>
      <c r="I68" s="45"/>
    </row>
    <row r="69" spans="1:9" ht="12.75">
      <c r="A69" s="101"/>
      <c r="B69" s="83"/>
      <c r="C69" s="83"/>
      <c r="D69" s="83"/>
      <c r="E69" s="83"/>
      <c r="F69" s="83"/>
      <c r="G69" s="177"/>
      <c r="H69" s="141"/>
      <c r="I69" s="45"/>
    </row>
    <row r="70" spans="1:9" ht="12.75">
      <c r="A70" s="99" t="s">
        <v>513</v>
      </c>
      <c r="B70" s="83"/>
      <c r="C70" s="83"/>
      <c r="D70" s="83"/>
      <c r="E70" s="79"/>
      <c r="F70" s="147"/>
      <c r="G70" s="102"/>
      <c r="H70" s="141"/>
      <c r="I70" s="45"/>
    </row>
    <row r="71" spans="1:9" ht="12.75">
      <c r="A71" s="185" t="s">
        <v>528</v>
      </c>
      <c r="B71" s="186"/>
      <c r="C71" s="186"/>
      <c r="D71" s="186"/>
      <c r="E71" s="186"/>
      <c r="F71" s="187"/>
      <c r="G71" s="197"/>
      <c r="H71" s="141"/>
      <c r="I71" s="45"/>
    </row>
    <row r="72" spans="1:9" ht="12.75">
      <c r="A72" s="157" t="s">
        <v>395</v>
      </c>
      <c r="B72" s="146" t="s">
        <v>394</v>
      </c>
      <c r="C72" s="146" t="s">
        <v>48</v>
      </c>
      <c r="D72" s="146" t="s">
        <v>131</v>
      </c>
      <c r="E72" s="147">
        <v>150000</v>
      </c>
      <c r="F72" s="147">
        <v>1522.4295</v>
      </c>
      <c r="G72" s="84">
        <v>3.69572144</v>
      </c>
      <c r="H72" s="141"/>
      <c r="I72" s="45"/>
    </row>
    <row r="73" spans="1:9" s="109" customFormat="1" ht="12.75">
      <c r="A73" s="157" t="s">
        <v>621</v>
      </c>
      <c r="B73" s="146" t="s">
        <v>622</v>
      </c>
      <c r="C73" s="146" t="s">
        <v>43</v>
      </c>
      <c r="D73" s="146" t="s">
        <v>180</v>
      </c>
      <c r="E73" s="147">
        <v>1000000</v>
      </c>
      <c r="F73" s="147">
        <v>1029.453</v>
      </c>
      <c r="G73" s="84">
        <v>2.49901327</v>
      </c>
      <c r="H73" s="141"/>
      <c r="I73" s="45"/>
    </row>
    <row r="74" spans="1:9" ht="12.75">
      <c r="A74" s="157" t="s">
        <v>623</v>
      </c>
      <c r="B74" s="146" t="s">
        <v>624</v>
      </c>
      <c r="C74" s="146" t="s">
        <v>48</v>
      </c>
      <c r="D74" s="146" t="s">
        <v>141</v>
      </c>
      <c r="E74" s="147">
        <v>1000000</v>
      </c>
      <c r="F74" s="147">
        <v>1021.594</v>
      </c>
      <c r="G74" s="84">
        <v>2.47993542</v>
      </c>
      <c r="H74" s="141"/>
      <c r="I74" s="140"/>
    </row>
    <row r="75" spans="1:9" s="109" customFormat="1" ht="12.75">
      <c r="A75" s="157" t="s">
        <v>165</v>
      </c>
      <c r="B75" s="146" t="s">
        <v>164</v>
      </c>
      <c r="C75" s="146" t="s">
        <v>48</v>
      </c>
      <c r="D75" s="146" t="s">
        <v>141</v>
      </c>
      <c r="E75" s="147">
        <v>100</v>
      </c>
      <c r="F75" s="147">
        <v>1014.726</v>
      </c>
      <c r="G75" s="84">
        <v>2.46326324</v>
      </c>
      <c r="H75" s="141"/>
      <c r="I75" s="45"/>
    </row>
    <row r="76" spans="1:9" ht="12.75">
      <c r="A76" s="157" t="s">
        <v>625</v>
      </c>
      <c r="B76" s="146" t="s">
        <v>626</v>
      </c>
      <c r="C76" s="146" t="s">
        <v>48</v>
      </c>
      <c r="D76" s="146" t="s">
        <v>141</v>
      </c>
      <c r="E76" s="147">
        <v>1000000</v>
      </c>
      <c r="F76" s="147">
        <v>1009.083</v>
      </c>
      <c r="G76" s="84">
        <v>2.44956477</v>
      </c>
      <c r="H76" s="141"/>
      <c r="I76" s="45"/>
    </row>
    <row r="77" spans="1:9" ht="12.75">
      <c r="A77" s="157" t="s">
        <v>627</v>
      </c>
      <c r="B77" s="146" t="s">
        <v>628</v>
      </c>
      <c r="C77" s="146" t="s">
        <v>43</v>
      </c>
      <c r="D77" s="146" t="s">
        <v>125</v>
      </c>
      <c r="E77" s="147">
        <v>1000000</v>
      </c>
      <c r="F77" s="147">
        <v>1005.066</v>
      </c>
      <c r="G77" s="84">
        <v>2.43981344</v>
      </c>
      <c r="H77" s="141"/>
      <c r="I77" s="45"/>
    </row>
    <row r="78" spans="1:9" ht="12.75">
      <c r="A78" s="157" t="s">
        <v>397</v>
      </c>
      <c r="B78" s="146" t="s">
        <v>396</v>
      </c>
      <c r="C78" s="146" t="s">
        <v>48</v>
      </c>
      <c r="D78" s="146" t="s">
        <v>131</v>
      </c>
      <c r="E78" s="147">
        <v>50</v>
      </c>
      <c r="F78" s="147">
        <v>500.7535</v>
      </c>
      <c r="G78" s="84">
        <v>1.21558696</v>
      </c>
      <c r="H78" s="141"/>
      <c r="I78" s="140"/>
    </row>
    <row r="79" spans="1:9" ht="12.75">
      <c r="A79" s="188" t="s">
        <v>491</v>
      </c>
      <c r="B79" s="189"/>
      <c r="C79" s="189"/>
      <c r="D79" s="189"/>
      <c r="E79" s="190">
        <f>SUM(E72:E78)</f>
        <v>4150150</v>
      </c>
      <c r="F79" s="191">
        <f>SUM(F72:F78)</f>
        <v>7103.104999999999</v>
      </c>
      <c r="G79" s="198">
        <f>SUM(G72:G78)</f>
        <v>17.24289854</v>
      </c>
      <c r="H79" s="141"/>
      <c r="I79" s="45"/>
    </row>
    <row r="80" spans="1:9" ht="12.75">
      <c r="A80" s="4"/>
      <c r="B80" s="83"/>
      <c r="C80" s="83"/>
      <c r="D80" s="83"/>
      <c r="E80" s="79"/>
      <c r="F80" s="77"/>
      <c r="G80" s="102"/>
      <c r="H80" s="141"/>
      <c r="I80" s="45"/>
    </row>
    <row r="81" spans="1:9" s="76" customFormat="1" ht="12.75">
      <c r="A81" s="192" t="s">
        <v>674</v>
      </c>
      <c r="B81" s="83"/>
      <c r="C81" s="83"/>
      <c r="D81" s="83"/>
      <c r="E81" s="77"/>
      <c r="F81" s="181"/>
      <c r="G81" s="11"/>
      <c r="H81" s="141"/>
      <c r="I81" s="141"/>
    </row>
    <row r="82" spans="1:9" s="76" customFormat="1" ht="12.75">
      <c r="A82" s="165" t="s">
        <v>569</v>
      </c>
      <c r="B82" s="142" t="s">
        <v>570</v>
      </c>
      <c r="C82" s="142" t="s">
        <v>571</v>
      </c>
      <c r="D82" s="142" t="s">
        <v>166</v>
      </c>
      <c r="E82" s="166">
        <v>500000</v>
      </c>
      <c r="F82" s="166">
        <v>511.575</v>
      </c>
      <c r="G82" s="167">
        <v>1.24185632</v>
      </c>
      <c r="H82" s="141"/>
      <c r="I82" s="141"/>
    </row>
    <row r="83" spans="1:9" s="76" customFormat="1" ht="12.75">
      <c r="A83" s="4" t="s">
        <v>488</v>
      </c>
      <c r="B83" s="83"/>
      <c r="C83" s="83"/>
      <c r="D83" s="83"/>
      <c r="E83" s="77">
        <f>SUM(E82)</f>
        <v>500000</v>
      </c>
      <c r="F83" s="181">
        <f>SUM(F82)</f>
        <v>511.575</v>
      </c>
      <c r="G83" s="11">
        <f>SUM(G82)</f>
        <v>1.24185632</v>
      </c>
      <c r="H83" s="141"/>
      <c r="I83" s="141"/>
    </row>
    <row r="84" spans="1:9" ht="12.75">
      <c r="A84" s="4"/>
      <c r="B84" s="83"/>
      <c r="C84" s="83"/>
      <c r="D84" s="83"/>
      <c r="E84" s="79"/>
      <c r="F84" s="77"/>
      <c r="G84" s="102"/>
      <c r="H84" s="141"/>
      <c r="I84" s="45"/>
    </row>
    <row r="85" spans="1:9" ht="12.75">
      <c r="A85" s="4" t="s">
        <v>675</v>
      </c>
      <c r="B85" s="83"/>
      <c r="C85" s="83"/>
      <c r="D85" s="83"/>
      <c r="E85" s="79"/>
      <c r="F85" s="180" t="s">
        <v>490</v>
      </c>
      <c r="G85" s="179" t="s">
        <v>490</v>
      </c>
      <c r="H85" s="141"/>
      <c r="I85" s="45"/>
    </row>
    <row r="86" spans="1:9" s="76" customFormat="1" ht="12.75">
      <c r="A86" s="4" t="s">
        <v>488</v>
      </c>
      <c r="B86" s="83"/>
      <c r="C86" s="83"/>
      <c r="D86" s="83"/>
      <c r="E86" s="77"/>
      <c r="F86" s="181">
        <v>0</v>
      </c>
      <c r="G86" s="199">
        <v>0</v>
      </c>
      <c r="H86" s="141"/>
      <c r="I86" s="141"/>
    </row>
    <row r="87" spans="1:9" s="76" customFormat="1" ht="12.75">
      <c r="A87" s="4"/>
      <c r="B87" s="83"/>
      <c r="C87" s="83"/>
      <c r="D87" s="83"/>
      <c r="E87" s="77"/>
      <c r="F87" s="181"/>
      <c r="G87" s="199"/>
      <c r="H87" s="141"/>
      <c r="I87" s="141"/>
    </row>
    <row r="88" spans="1:9" ht="12.75">
      <c r="A88" s="99" t="s">
        <v>510</v>
      </c>
      <c r="B88" s="83"/>
      <c r="C88" s="83"/>
      <c r="D88" s="83"/>
      <c r="E88" s="83"/>
      <c r="F88" s="147"/>
      <c r="G88" s="200"/>
      <c r="H88" s="141"/>
      <c r="I88" s="45"/>
    </row>
    <row r="89" spans="1:9" ht="12.75">
      <c r="A89" s="99" t="s">
        <v>495</v>
      </c>
      <c r="B89" s="83"/>
      <c r="C89" s="83"/>
      <c r="D89" s="83"/>
      <c r="E89" s="83"/>
      <c r="F89" s="147"/>
      <c r="G89" s="200"/>
      <c r="H89" s="141"/>
      <c r="I89" s="45"/>
    </row>
    <row r="90" spans="1:9" ht="12.75">
      <c r="A90" s="157" t="s">
        <v>690</v>
      </c>
      <c r="B90" s="146" t="s">
        <v>3</v>
      </c>
      <c r="C90" s="146" t="s">
        <v>4</v>
      </c>
      <c r="D90" s="146" t="s">
        <v>3</v>
      </c>
      <c r="E90" s="147">
        <v>154153917</v>
      </c>
      <c r="F90" s="147">
        <v>1541.53917</v>
      </c>
      <c r="G90" s="167">
        <v>3.74211046</v>
      </c>
      <c r="H90" s="141"/>
      <c r="I90" s="45"/>
    </row>
    <row r="91" spans="1:9" ht="12.75">
      <c r="A91" s="99" t="s">
        <v>491</v>
      </c>
      <c r="B91" s="83"/>
      <c r="C91" s="83"/>
      <c r="D91" s="83"/>
      <c r="E91" s="79">
        <f>SUM(E90)</f>
        <v>154153917</v>
      </c>
      <c r="F91" s="77">
        <f>F90</f>
        <v>1541.53917</v>
      </c>
      <c r="G91" s="184">
        <f>G90</f>
        <v>3.74211046</v>
      </c>
      <c r="H91" s="141"/>
      <c r="I91" s="45"/>
    </row>
    <row r="92" spans="1:9" ht="12.75">
      <c r="A92" s="99"/>
      <c r="B92" s="83"/>
      <c r="C92" s="83"/>
      <c r="D92" s="83"/>
      <c r="E92" s="79"/>
      <c r="F92" s="77"/>
      <c r="G92" s="184"/>
      <c r="H92" s="141"/>
      <c r="I92" s="45"/>
    </row>
    <row r="93" spans="1:9" ht="12.75">
      <c r="A93" s="192" t="s">
        <v>630</v>
      </c>
      <c r="B93" s="83"/>
      <c r="C93" s="83"/>
      <c r="D93" s="83"/>
      <c r="E93" s="83"/>
      <c r="F93" s="83"/>
      <c r="G93" s="200"/>
      <c r="H93" s="141"/>
      <c r="I93" s="45"/>
    </row>
    <row r="94" spans="1:9" ht="12.75">
      <c r="A94" s="193" t="s">
        <v>567</v>
      </c>
      <c r="B94" s="146" t="s">
        <v>568</v>
      </c>
      <c r="C94" s="146" t="s">
        <v>48</v>
      </c>
      <c r="D94" s="194" t="s">
        <v>272</v>
      </c>
      <c r="E94" s="147">
        <v>3000000</v>
      </c>
      <c r="F94" s="147">
        <v>2944.848</v>
      </c>
      <c r="G94" s="183">
        <v>7.1486646</v>
      </c>
      <c r="H94" s="141"/>
      <c r="I94" s="45"/>
    </row>
    <row r="95" spans="1:9" ht="12.75">
      <c r="A95" s="99" t="s">
        <v>491</v>
      </c>
      <c r="B95" s="83"/>
      <c r="C95" s="83"/>
      <c r="D95" s="83"/>
      <c r="E95" s="79">
        <f>SUM(E94)</f>
        <v>3000000</v>
      </c>
      <c r="F95" s="77">
        <f>SUM(F94)</f>
        <v>2944.848</v>
      </c>
      <c r="G95" s="184">
        <f>SUM(G94)</f>
        <v>7.1486646</v>
      </c>
      <c r="H95" s="141"/>
      <c r="I95" s="45"/>
    </row>
    <row r="96" spans="1:9" ht="12.75">
      <c r="A96" s="101"/>
      <c r="B96" s="83"/>
      <c r="C96" s="83"/>
      <c r="D96" s="83"/>
      <c r="E96" s="79"/>
      <c r="F96" s="147"/>
      <c r="G96" s="184"/>
      <c r="H96" s="141"/>
      <c r="I96" s="45"/>
    </row>
    <row r="97" spans="1:9" ht="12.75">
      <c r="A97" s="99" t="s">
        <v>632</v>
      </c>
      <c r="B97" s="83"/>
      <c r="C97" s="83"/>
      <c r="D97" s="83"/>
      <c r="E97" s="83"/>
      <c r="F97" s="83"/>
      <c r="G97" s="201"/>
      <c r="H97" s="141"/>
      <c r="I97" s="45"/>
    </row>
    <row r="98" spans="1:9" ht="12.75">
      <c r="A98" s="157" t="s">
        <v>440</v>
      </c>
      <c r="B98" s="146" t="s">
        <v>3</v>
      </c>
      <c r="C98" s="146" t="s">
        <v>43</v>
      </c>
      <c r="D98" s="264"/>
      <c r="E98" s="147">
        <v>100000</v>
      </c>
      <c r="F98" s="147">
        <v>100</v>
      </c>
      <c r="G98" s="183">
        <v>0.24275156</v>
      </c>
      <c r="H98" s="141"/>
      <c r="I98" s="45"/>
    </row>
    <row r="99" spans="1:9" ht="12.75">
      <c r="A99" s="157" t="s">
        <v>441</v>
      </c>
      <c r="B99" s="146" t="s">
        <v>3</v>
      </c>
      <c r="C99" s="146" t="s">
        <v>43</v>
      </c>
      <c r="D99" s="264"/>
      <c r="E99" s="147">
        <v>100000</v>
      </c>
      <c r="F99" s="147">
        <v>100</v>
      </c>
      <c r="G99" s="183">
        <v>0.24275156</v>
      </c>
      <c r="H99" s="141"/>
      <c r="I99" s="45"/>
    </row>
    <row r="100" spans="1:9" ht="12.75">
      <c r="A100" s="157" t="s">
        <v>442</v>
      </c>
      <c r="B100" s="146" t="s">
        <v>3</v>
      </c>
      <c r="C100" s="146" t="s">
        <v>43</v>
      </c>
      <c r="D100" s="264"/>
      <c r="E100" s="147">
        <v>100000</v>
      </c>
      <c r="F100" s="147">
        <v>100</v>
      </c>
      <c r="G100" s="183">
        <v>0.24275156</v>
      </c>
      <c r="H100" s="141"/>
      <c r="I100" s="45"/>
    </row>
    <row r="101" spans="1:9" ht="12.75">
      <c r="A101" s="157" t="s">
        <v>705</v>
      </c>
      <c r="B101" s="146" t="s">
        <v>3</v>
      </c>
      <c r="C101" s="146" t="s">
        <v>43</v>
      </c>
      <c r="D101" s="264"/>
      <c r="E101" s="147">
        <v>98000</v>
      </c>
      <c r="F101" s="147">
        <v>98</v>
      </c>
      <c r="G101" s="183">
        <v>0.23789653</v>
      </c>
      <c r="H101" s="141"/>
      <c r="I101" s="45"/>
    </row>
    <row r="102" spans="1:9" ht="12.75">
      <c r="A102" s="157" t="s">
        <v>629</v>
      </c>
      <c r="B102" s="146" t="s">
        <v>3</v>
      </c>
      <c r="C102" s="146" t="s">
        <v>43</v>
      </c>
      <c r="D102" s="264"/>
      <c r="E102" s="147">
        <v>90000</v>
      </c>
      <c r="F102" s="147">
        <v>90</v>
      </c>
      <c r="G102" s="183">
        <v>0.21847641</v>
      </c>
      <c r="H102" s="141"/>
      <c r="I102" s="45"/>
    </row>
    <row r="103" spans="1:9" ht="12.75">
      <c r="A103" s="157" t="s">
        <v>706</v>
      </c>
      <c r="B103" s="146" t="s">
        <v>3</v>
      </c>
      <c r="C103" s="146" t="s">
        <v>43</v>
      </c>
      <c r="D103" s="264"/>
      <c r="E103" s="147">
        <v>90000</v>
      </c>
      <c r="F103" s="147">
        <v>90</v>
      </c>
      <c r="G103" s="183">
        <v>0.21847641</v>
      </c>
      <c r="H103" s="141"/>
      <c r="I103" s="45"/>
    </row>
    <row r="104" spans="1:9" ht="12.75">
      <c r="A104" s="157" t="s">
        <v>707</v>
      </c>
      <c r="B104" s="146" t="s">
        <v>3</v>
      </c>
      <c r="C104" s="146" t="s">
        <v>43</v>
      </c>
      <c r="D104" s="264"/>
      <c r="E104" s="147">
        <v>60000</v>
      </c>
      <c r="F104" s="147">
        <v>60</v>
      </c>
      <c r="G104" s="183">
        <v>0.14565094</v>
      </c>
      <c r="H104" s="141"/>
      <c r="I104" s="45"/>
    </row>
    <row r="105" spans="1:9" ht="12.75">
      <c r="A105" s="157" t="s">
        <v>443</v>
      </c>
      <c r="B105" s="146" t="s">
        <v>3</v>
      </c>
      <c r="C105" s="146" t="s">
        <v>43</v>
      </c>
      <c r="D105" s="264"/>
      <c r="E105" s="147">
        <v>50000</v>
      </c>
      <c r="F105" s="147">
        <v>50</v>
      </c>
      <c r="G105" s="183">
        <v>0.12137578</v>
      </c>
      <c r="H105" s="141"/>
      <c r="I105" s="45"/>
    </row>
    <row r="106" spans="1:9" ht="12.75">
      <c r="A106" s="157" t="s">
        <v>444</v>
      </c>
      <c r="B106" s="146" t="s">
        <v>3</v>
      </c>
      <c r="C106" s="146" t="s">
        <v>43</v>
      </c>
      <c r="D106" s="264"/>
      <c r="E106" s="147">
        <v>10000</v>
      </c>
      <c r="F106" s="147">
        <v>10</v>
      </c>
      <c r="G106" s="183">
        <v>0.02427516</v>
      </c>
      <c r="H106" s="141"/>
      <c r="I106" s="45"/>
    </row>
    <row r="107" spans="1:9" ht="12.75">
      <c r="A107" s="157" t="s">
        <v>445</v>
      </c>
      <c r="B107" s="146" t="s">
        <v>3</v>
      </c>
      <c r="C107" s="146" t="s">
        <v>43</v>
      </c>
      <c r="D107" s="264"/>
      <c r="E107" s="147">
        <v>10000</v>
      </c>
      <c r="F107" s="147">
        <v>10</v>
      </c>
      <c r="G107" s="183">
        <v>0.02427516</v>
      </c>
      <c r="H107" s="141"/>
      <c r="I107" s="45"/>
    </row>
    <row r="108" spans="1:9" ht="12.75">
      <c r="A108" s="157" t="s">
        <v>446</v>
      </c>
      <c r="B108" s="146" t="s">
        <v>3</v>
      </c>
      <c r="C108" s="146" t="s">
        <v>43</v>
      </c>
      <c r="D108" s="264"/>
      <c r="E108" s="147">
        <v>10000</v>
      </c>
      <c r="F108" s="147">
        <v>10</v>
      </c>
      <c r="G108" s="183">
        <v>0.02427516</v>
      </c>
      <c r="H108" s="141"/>
      <c r="I108" s="45"/>
    </row>
    <row r="109" spans="1:9" ht="12.75">
      <c r="A109" s="157" t="s">
        <v>447</v>
      </c>
      <c r="B109" s="146" t="s">
        <v>3</v>
      </c>
      <c r="C109" s="146" t="s">
        <v>43</v>
      </c>
      <c r="D109" s="264"/>
      <c r="E109" s="147">
        <v>10000</v>
      </c>
      <c r="F109" s="147">
        <v>10</v>
      </c>
      <c r="G109" s="183">
        <v>0.02427516</v>
      </c>
      <c r="H109" s="141"/>
      <c r="I109" s="45"/>
    </row>
    <row r="110" spans="1:9" ht="12.75">
      <c r="A110" s="157" t="s">
        <v>448</v>
      </c>
      <c r="B110" s="146" t="s">
        <v>3</v>
      </c>
      <c r="C110" s="146" t="s">
        <v>43</v>
      </c>
      <c r="D110" s="264"/>
      <c r="E110" s="147">
        <v>10000</v>
      </c>
      <c r="F110" s="147">
        <v>10</v>
      </c>
      <c r="G110" s="84">
        <v>0.02427516</v>
      </c>
      <c r="H110" s="141"/>
      <c r="I110" s="45"/>
    </row>
    <row r="111" spans="1:9" ht="12.75">
      <c r="A111" s="188" t="s">
        <v>491</v>
      </c>
      <c r="B111" s="195"/>
      <c r="C111" s="195"/>
      <c r="D111" s="195"/>
      <c r="E111" s="190">
        <f>SUM(E98:E110)</f>
        <v>738000</v>
      </c>
      <c r="F111" s="191">
        <f>SUM(F98:F110)</f>
        <v>738</v>
      </c>
      <c r="G111" s="202">
        <f>SUM(G98:G110)</f>
        <v>1.7915065499999998</v>
      </c>
      <c r="H111" s="141"/>
      <c r="I111" s="45"/>
    </row>
    <row r="112" spans="1:9" ht="12.75">
      <c r="A112" s="101"/>
      <c r="B112" s="83"/>
      <c r="C112" s="83"/>
      <c r="D112" s="83"/>
      <c r="E112" s="79"/>
      <c r="F112" s="147"/>
      <c r="G112" s="102"/>
      <c r="H112" s="141"/>
      <c r="I112" s="45"/>
    </row>
    <row r="113" spans="1:9" ht="12.75">
      <c r="A113" s="178" t="s">
        <v>557</v>
      </c>
      <c r="B113" s="83"/>
      <c r="C113" s="83"/>
      <c r="D113" s="83"/>
      <c r="E113" s="79">
        <f>SUM(E111,E95,E91,E86,E83,E79,E68)</f>
        <v>170368100</v>
      </c>
      <c r="F113" s="79">
        <f>SUM(F111,F95,F91,F86,F83,F79,F68)</f>
        <v>41727.275347999996</v>
      </c>
      <c r="G113" s="102">
        <f>F113/F115*100</f>
        <v>101.29361389141891</v>
      </c>
      <c r="H113" s="141"/>
      <c r="I113" s="45"/>
    </row>
    <row r="114" spans="1:9" ht="12.75">
      <c r="A114" s="3" t="s">
        <v>558</v>
      </c>
      <c r="B114" s="83"/>
      <c r="C114" s="83"/>
      <c r="D114" s="83"/>
      <c r="E114" s="83"/>
      <c r="F114" s="77">
        <v>-532.8962110000039</v>
      </c>
      <c r="G114" s="95">
        <f>F114/F115*100</f>
        <v>-1.2936138914189068</v>
      </c>
      <c r="H114" s="141"/>
      <c r="I114" s="45"/>
    </row>
    <row r="115" spans="1:9" ht="13.5" thickBot="1">
      <c r="A115" s="63" t="s">
        <v>559</v>
      </c>
      <c r="B115" s="103"/>
      <c r="C115" s="103"/>
      <c r="D115" s="103"/>
      <c r="E115" s="103"/>
      <c r="F115" s="172">
        <f>SUM(F113:F114)</f>
        <v>41194.37913699999</v>
      </c>
      <c r="G115" s="82">
        <f>SUM(G113:G114)</f>
        <v>100.00000000000001</v>
      </c>
      <c r="H115" s="141"/>
      <c r="I115" s="45"/>
    </row>
    <row r="116" spans="1:8" ht="12.75">
      <c r="A116" s="44"/>
      <c r="B116" s="76"/>
      <c r="C116" s="76"/>
      <c r="D116" s="76"/>
      <c r="E116" s="76"/>
      <c r="F116" s="133"/>
      <c r="G116" s="134"/>
      <c r="H116" s="76"/>
    </row>
    <row r="117" spans="1:7" s="76" customFormat="1" ht="12.75">
      <c r="A117" s="196" t="s">
        <v>809</v>
      </c>
      <c r="E117" s="145"/>
      <c r="F117" s="133"/>
      <c r="G117" s="134"/>
    </row>
    <row r="118" spans="1:8" ht="12.75">
      <c r="A118" s="196" t="s">
        <v>537</v>
      </c>
      <c r="B118" s="76"/>
      <c r="C118" s="76"/>
      <c r="D118" s="76"/>
      <c r="E118" s="76"/>
      <c r="F118" s="133"/>
      <c r="G118" s="134"/>
      <c r="H118" s="76"/>
    </row>
    <row r="119" spans="1:8" ht="12.75">
      <c r="A119" s="76"/>
      <c r="B119" s="76"/>
      <c r="C119" s="76"/>
      <c r="D119" s="76"/>
      <c r="E119" s="76"/>
      <c r="F119" s="76"/>
      <c r="G119" s="76"/>
      <c r="H119" s="76"/>
    </row>
    <row r="120" spans="1:8" ht="12.75">
      <c r="A120" s="196" t="s">
        <v>807</v>
      </c>
      <c r="B120" s="76"/>
      <c r="C120" s="76"/>
      <c r="D120" s="76"/>
      <c r="E120" s="76"/>
      <c r="F120" s="76"/>
      <c r="G120" s="76"/>
      <c r="H120" s="76"/>
    </row>
    <row r="121" spans="1:8" ht="12.75">
      <c r="A121" s="76"/>
      <c r="B121" s="76"/>
      <c r="C121" s="76"/>
      <c r="D121" s="76"/>
      <c r="E121" s="76"/>
      <c r="F121" s="76"/>
      <c r="G121" s="76"/>
      <c r="H121" s="76"/>
    </row>
    <row r="122" spans="1:8" ht="12.75">
      <c r="A122" s="76"/>
      <c r="B122" s="76"/>
      <c r="C122" s="76"/>
      <c r="D122" s="76"/>
      <c r="E122" s="76"/>
      <c r="F122" s="76"/>
      <c r="G122" s="76"/>
      <c r="H122" s="76"/>
    </row>
    <row r="123" spans="1:8" ht="12.75">
      <c r="A123" s="76"/>
      <c r="B123" s="76"/>
      <c r="C123" s="76"/>
      <c r="D123" s="76"/>
      <c r="E123" s="76"/>
      <c r="F123" s="76"/>
      <c r="G123" s="76"/>
      <c r="H123" s="76"/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8.00390625" style="109" customWidth="1"/>
    <col min="2" max="2" width="16.57421875" style="0" customWidth="1"/>
    <col min="3" max="3" width="22.57421875" style="0" customWidth="1"/>
    <col min="4" max="4" width="11.140625" style="0" customWidth="1"/>
    <col min="5" max="5" width="16.00390625" style="0" customWidth="1"/>
    <col min="6" max="6" width="15.28125" style="0" bestFit="1" customWidth="1"/>
    <col min="7" max="7" width="10.421875" style="0" customWidth="1"/>
  </cols>
  <sheetData>
    <row r="1" ht="13.5" thickBot="1"/>
    <row r="2" spans="1:7" ht="12.75">
      <c r="A2" s="269" t="s">
        <v>2</v>
      </c>
      <c r="B2" s="270"/>
      <c r="C2" s="270"/>
      <c r="D2" s="270"/>
      <c r="E2" s="270"/>
      <c r="F2" s="270"/>
      <c r="G2" s="271"/>
    </row>
    <row r="3" spans="1:7" ht="12.75">
      <c r="A3" s="272" t="s">
        <v>712</v>
      </c>
      <c r="B3" s="275"/>
      <c r="C3" s="275"/>
      <c r="D3" s="275"/>
      <c r="E3" s="275"/>
      <c r="F3" s="275"/>
      <c r="G3" s="276"/>
    </row>
    <row r="4" spans="1:7" ht="12.75">
      <c r="A4" s="285" t="s">
        <v>532</v>
      </c>
      <c r="B4" s="275"/>
      <c r="C4" s="275"/>
      <c r="D4" s="275"/>
      <c r="E4" s="275"/>
      <c r="F4" s="275"/>
      <c r="G4" s="276"/>
    </row>
    <row r="5" spans="1:7" ht="12.75">
      <c r="A5" s="120"/>
      <c r="B5" s="18"/>
      <c r="C5" s="18"/>
      <c r="D5" s="18"/>
      <c r="E5" s="18"/>
      <c r="F5" s="23"/>
      <c r="G5" s="29"/>
    </row>
    <row r="6" spans="1:7" ht="24">
      <c r="A6" s="122" t="s">
        <v>497</v>
      </c>
      <c r="B6" s="21" t="s">
        <v>0</v>
      </c>
      <c r="C6" s="21" t="s">
        <v>498</v>
      </c>
      <c r="D6" s="21" t="s">
        <v>1</v>
      </c>
      <c r="E6" s="35" t="s">
        <v>499</v>
      </c>
      <c r="F6" s="35" t="s">
        <v>500</v>
      </c>
      <c r="G6" s="36" t="s">
        <v>501</v>
      </c>
    </row>
    <row r="7" spans="1:7" ht="12.75">
      <c r="A7" s="112"/>
      <c r="B7" s="27"/>
      <c r="C7" s="28"/>
      <c r="D7" s="27"/>
      <c r="E7" s="27"/>
      <c r="F7" s="35" t="s">
        <v>502</v>
      </c>
      <c r="G7" s="37"/>
    </row>
    <row r="8" spans="1:8" ht="12.75">
      <c r="A8" s="230" t="s">
        <v>513</v>
      </c>
      <c r="B8" s="18"/>
      <c r="C8" s="18"/>
      <c r="D8" s="18"/>
      <c r="E8" s="18"/>
      <c r="F8" s="18"/>
      <c r="G8" s="29"/>
      <c r="H8" s="45"/>
    </row>
    <row r="9" spans="1:8" ht="12.75">
      <c r="A9" s="231" t="s">
        <v>528</v>
      </c>
      <c r="B9" s="136"/>
      <c r="C9" s="136"/>
      <c r="D9" s="136"/>
      <c r="E9" s="136"/>
      <c r="F9" s="138"/>
      <c r="G9" s="137"/>
      <c r="H9" s="45"/>
    </row>
    <row r="10" spans="1:9" ht="12.75">
      <c r="A10" s="193" t="s">
        <v>134</v>
      </c>
      <c r="B10" s="146" t="s">
        <v>133</v>
      </c>
      <c r="C10" s="146" t="s">
        <v>48</v>
      </c>
      <c r="D10" s="146" t="s">
        <v>131</v>
      </c>
      <c r="E10" s="147">
        <v>150000</v>
      </c>
      <c r="F10" s="147">
        <v>1523.8245</v>
      </c>
      <c r="G10" s="84">
        <v>13.81052223</v>
      </c>
      <c r="H10" s="141"/>
      <c r="I10" s="76"/>
    </row>
    <row r="11" spans="1:9" ht="12.75">
      <c r="A11" s="193" t="s">
        <v>633</v>
      </c>
      <c r="B11" s="146" t="s">
        <v>634</v>
      </c>
      <c r="C11" s="146" t="s">
        <v>18</v>
      </c>
      <c r="D11" s="146" t="s">
        <v>128</v>
      </c>
      <c r="E11" s="147">
        <v>1200000</v>
      </c>
      <c r="F11" s="147">
        <v>1204.8348</v>
      </c>
      <c r="G11" s="84">
        <v>10.91949748</v>
      </c>
      <c r="H11" s="141"/>
      <c r="I11" s="76"/>
    </row>
    <row r="12" spans="1:9" ht="12.75">
      <c r="A12" s="193" t="s">
        <v>457</v>
      </c>
      <c r="B12" s="146" t="s">
        <v>456</v>
      </c>
      <c r="C12" s="146" t="s">
        <v>48</v>
      </c>
      <c r="D12" s="146" t="s">
        <v>141</v>
      </c>
      <c r="E12" s="147">
        <v>100</v>
      </c>
      <c r="F12" s="147">
        <v>1023.484</v>
      </c>
      <c r="G12" s="84">
        <v>9.27590319</v>
      </c>
      <c r="H12" s="141"/>
      <c r="I12" s="76"/>
    </row>
    <row r="13" spans="1:9" ht="12.75">
      <c r="A13" s="193" t="s">
        <v>451</v>
      </c>
      <c r="B13" s="146" t="s">
        <v>449</v>
      </c>
      <c r="C13" s="146" t="s">
        <v>48</v>
      </c>
      <c r="D13" s="146" t="s">
        <v>450</v>
      </c>
      <c r="E13" s="147">
        <v>100</v>
      </c>
      <c r="F13" s="147">
        <v>1019.442</v>
      </c>
      <c r="G13" s="84">
        <v>9.23927027</v>
      </c>
      <c r="H13" s="141"/>
      <c r="I13" s="76"/>
    </row>
    <row r="14" spans="1:9" ht="12.75">
      <c r="A14" s="193" t="s">
        <v>465</v>
      </c>
      <c r="B14" s="146" t="s">
        <v>464</v>
      </c>
      <c r="C14" s="146" t="s">
        <v>151</v>
      </c>
      <c r="D14" s="146" t="s">
        <v>141</v>
      </c>
      <c r="E14" s="147">
        <v>100</v>
      </c>
      <c r="F14" s="147">
        <v>1014.854</v>
      </c>
      <c r="G14" s="84">
        <v>9.19768893</v>
      </c>
      <c r="H14" s="141"/>
      <c r="I14" s="76"/>
    </row>
    <row r="15" spans="1:9" ht="12.75">
      <c r="A15" s="193" t="s">
        <v>467</v>
      </c>
      <c r="B15" s="146" t="s">
        <v>466</v>
      </c>
      <c r="C15" s="146" t="s">
        <v>208</v>
      </c>
      <c r="D15" s="146" t="s">
        <v>141</v>
      </c>
      <c r="E15" s="147">
        <v>50</v>
      </c>
      <c r="F15" s="147">
        <v>521.0905</v>
      </c>
      <c r="G15" s="84">
        <v>4.72267767</v>
      </c>
      <c r="H15" s="141"/>
      <c r="I15" s="76"/>
    </row>
    <row r="16" spans="1:9" ht="12.75">
      <c r="A16" s="193" t="s">
        <v>455</v>
      </c>
      <c r="B16" s="146" t="s">
        <v>454</v>
      </c>
      <c r="C16" s="146" t="s">
        <v>48</v>
      </c>
      <c r="D16" s="146" t="s">
        <v>141</v>
      </c>
      <c r="E16" s="147">
        <v>50</v>
      </c>
      <c r="F16" s="147">
        <v>518.1565</v>
      </c>
      <c r="G16" s="84">
        <v>4.69608663</v>
      </c>
      <c r="H16" s="141"/>
      <c r="I16" s="76"/>
    </row>
    <row r="17" spans="1:9" ht="12.75">
      <c r="A17" s="193" t="s">
        <v>461</v>
      </c>
      <c r="B17" s="146" t="s">
        <v>460</v>
      </c>
      <c r="C17" s="146" t="s">
        <v>48</v>
      </c>
      <c r="D17" s="146" t="s">
        <v>141</v>
      </c>
      <c r="E17" s="147">
        <v>50</v>
      </c>
      <c r="F17" s="147">
        <v>513.998</v>
      </c>
      <c r="G17" s="84">
        <v>4.65839787</v>
      </c>
      <c r="H17" s="141"/>
      <c r="I17" s="76"/>
    </row>
    <row r="18" spans="1:9" ht="12.75">
      <c r="A18" s="193" t="s">
        <v>136</v>
      </c>
      <c r="B18" s="146" t="s">
        <v>135</v>
      </c>
      <c r="C18" s="146" t="s">
        <v>48</v>
      </c>
      <c r="D18" s="146" t="s">
        <v>128</v>
      </c>
      <c r="E18" s="147">
        <v>50</v>
      </c>
      <c r="F18" s="147">
        <v>512.3915</v>
      </c>
      <c r="G18" s="84">
        <v>4.64383806</v>
      </c>
      <c r="H18" s="141"/>
      <c r="I18" s="76"/>
    </row>
    <row r="19" spans="1:9" ht="12.75">
      <c r="A19" s="193" t="s">
        <v>469</v>
      </c>
      <c r="B19" s="146" t="s">
        <v>468</v>
      </c>
      <c r="C19" s="146" t="s">
        <v>48</v>
      </c>
      <c r="D19" s="146" t="s">
        <v>180</v>
      </c>
      <c r="E19" s="147">
        <v>50</v>
      </c>
      <c r="F19" s="147">
        <v>509.114</v>
      </c>
      <c r="G19" s="84">
        <v>4.61413386</v>
      </c>
      <c r="H19" s="141"/>
      <c r="I19" s="76"/>
    </row>
    <row r="20" spans="1:9" ht="12.75">
      <c r="A20" s="193" t="s">
        <v>463</v>
      </c>
      <c r="B20" s="146" t="s">
        <v>462</v>
      </c>
      <c r="C20" s="146" t="s">
        <v>48</v>
      </c>
      <c r="D20" s="146" t="s">
        <v>141</v>
      </c>
      <c r="E20" s="147">
        <v>50</v>
      </c>
      <c r="F20" s="147">
        <v>507.5345</v>
      </c>
      <c r="G20" s="84">
        <v>4.59981874</v>
      </c>
      <c r="H20" s="141"/>
      <c r="I20" s="76"/>
    </row>
    <row r="21" spans="1:9" ht="12.75">
      <c r="A21" s="193" t="s">
        <v>129</v>
      </c>
      <c r="B21" s="146" t="s">
        <v>127</v>
      </c>
      <c r="C21" s="146" t="s">
        <v>48</v>
      </c>
      <c r="D21" s="146" t="s">
        <v>128</v>
      </c>
      <c r="E21" s="147">
        <v>50</v>
      </c>
      <c r="F21" s="147">
        <v>506.0625</v>
      </c>
      <c r="G21" s="84">
        <v>4.58647791</v>
      </c>
      <c r="H21" s="141"/>
      <c r="I21" s="76"/>
    </row>
    <row r="22" spans="1:9" ht="12.75">
      <c r="A22" s="193" t="s">
        <v>453</v>
      </c>
      <c r="B22" s="146" t="s">
        <v>452</v>
      </c>
      <c r="C22" s="146" t="s">
        <v>48</v>
      </c>
      <c r="D22" s="146" t="s">
        <v>128</v>
      </c>
      <c r="E22" s="147">
        <v>50</v>
      </c>
      <c r="F22" s="147">
        <v>503.8255</v>
      </c>
      <c r="G22" s="84">
        <v>4.56620383</v>
      </c>
      <c r="H22" s="141"/>
      <c r="I22" s="76"/>
    </row>
    <row r="23" spans="1:9" ht="12" customHeight="1">
      <c r="A23" s="193" t="s">
        <v>564</v>
      </c>
      <c r="B23" s="146" t="s">
        <v>565</v>
      </c>
      <c r="C23" s="146" t="s">
        <v>48</v>
      </c>
      <c r="D23" s="146" t="s">
        <v>566</v>
      </c>
      <c r="E23" s="147">
        <v>500000</v>
      </c>
      <c r="F23" s="147">
        <v>501.731</v>
      </c>
      <c r="G23" s="84">
        <v>4.54722124</v>
      </c>
      <c r="H23" s="141"/>
      <c r="I23" s="76"/>
    </row>
    <row r="24" spans="1:9" ht="12.75">
      <c r="A24" s="193" t="s">
        <v>160</v>
      </c>
      <c r="B24" s="146" t="s">
        <v>158</v>
      </c>
      <c r="C24" s="146" t="s">
        <v>48</v>
      </c>
      <c r="D24" s="146" t="s">
        <v>159</v>
      </c>
      <c r="E24" s="147">
        <v>10</v>
      </c>
      <c r="F24" s="147">
        <v>99.9032</v>
      </c>
      <c r="G24" s="84">
        <v>0.90542931</v>
      </c>
      <c r="H24" s="141"/>
      <c r="I24" s="76"/>
    </row>
    <row r="25" spans="1:9" ht="12.75">
      <c r="A25" s="232" t="s">
        <v>572</v>
      </c>
      <c r="B25" s="146"/>
      <c r="C25" s="146"/>
      <c r="D25" s="146"/>
      <c r="E25" s="77">
        <f>SUM(E10:E24)</f>
        <v>1850710</v>
      </c>
      <c r="F25" s="77">
        <f>SUM(F10:F24)</f>
        <v>10480.246500000001</v>
      </c>
      <c r="G25" s="95">
        <f>SUM(G10:G24)</f>
        <v>94.98316722000001</v>
      </c>
      <c r="H25" s="141"/>
      <c r="I25" s="76"/>
    </row>
    <row r="26" spans="1:9" ht="12.75">
      <c r="A26" s="193"/>
      <c r="B26" s="146"/>
      <c r="C26" s="146"/>
      <c r="D26" s="146"/>
      <c r="E26" s="147"/>
      <c r="F26" s="147"/>
      <c r="G26" s="84"/>
      <c r="H26" s="141"/>
      <c r="I26" s="76"/>
    </row>
    <row r="27" spans="1:9" ht="12.75">
      <c r="A27" s="74" t="s">
        <v>675</v>
      </c>
      <c r="B27" s="146"/>
      <c r="C27" s="146"/>
      <c r="D27" s="146"/>
      <c r="E27" s="147"/>
      <c r="F27" s="180" t="s">
        <v>490</v>
      </c>
      <c r="G27" s="9" t="s">
        <v>490</v>
      </c>
      <c r="H27" s="141"/>
      <c r="I27" s="76"/>
    </row>
    <row r="28" spans="1:9" ht="12.75">
      <c r="A28" s="74" t="s">
        <v>488</v>
      </c>
      <c r="B28" s="146"/>
      <c r="C28" s="146"/>
      <c r="D28" s="146"/>
      <c r="E28" s="147"/>
      <c r="F28" s="181">
        <v>0</v>
      </c>
      <c r="G28" s="11">
        <v>0</v>
      </c>
      <c r="H28" s="141"/>
      <c r="I28" s="76"/>
    </row>
    <row r="29" spans="1:9" ht="12.75">
      <c r="A29" s="194"/>
      <c r="B29" s="146"/>
      <c r="C29" s="146"/>
      <c r="D29" s="146"/>
      <c r="E29" s="147"/>
      <c r="F29" s="147"/>
      <c r="G29" s="183"/>
      <c r="H29" s="141"/>
      <c r="I29" s="76"/>
    </row>
    <row r="30" spans="1:9" ht="12.75">
      <c r="A30" s="233" t="s">
        <v>495</v>
      </c>
      <c r="B30" s="83"/>
      <c r="C30" s="83"/>
      <c r="D30" s="83"/>
      <c r="E30" s="79"/>
      <c r="F30" s="77"/>
      <c r="G30" s="184"/>
      <c r="H30" s="141"/>
      <c r="I30" s="76"/>
    </row>
    <row r="31" spans="1:9" ht="12.75">
      <c r="A31" s="194" t="s">
        <v>690</v>
      </c>
      <c r="B31" s="146" t="s">
        <v>3</v>
      </c>
      <c r="C31" s="146" t="s">
        <v>4</v>
      </c>
      <c r="D31" s="146" t="s">
        <v>3</v>
      </c>
      <c r="E31" s="147">
        <v>3845888</v>
      </c>
      <c r="F31" s="147">
        <v>38.45888</v>
      </c>
      <c r="G31" s="167">
        <v>0.34855537</v>
      </c>
      <c r="H31" s="141"/>
      <c r="I31" s="76"/>
    </row>
    <row r="32" spans="1:9" ht="12.75">
      <c r="A32" s="234" t="s">
        <v>572</v>
      </c>
      <c r="B32" s="83"/>
      <c r="C32" s="83"/>
      <c r="D32" s="83"/>
      <c r="E32" s="77">
        <f>SUM(E31)</f>
        <v>3845888</v>
      </c>
      <c r="F32" s="77">
        <f>SUM(F31)</f>
        <v>38.45888</v>
      </c>
      <c r="G32" s="184">
        <f>SUM(G31)</f>
        <v>0.34855537</v>
      </c>
      <c r="H32" s="141"/>
      <c r="I32" s="76"/>
    </row>
    <row r="33" spans="1:9" ht="12.75">
      <c r="A33" s="234"/>
      <c r="B33" s="83"/>
      <c r="C33" s="83"/>
      <c r="D33" s="83"/>
      <c r="E33" s="79"/>
      <c r="F33" s="147"/>
      <c r="G33" s="184"/>
      <c r="H33" s="76"/>
      <c r="I33" s="76"/>
    </row>
    <row r="34" spans="1:9" ht="12.75">
      <c r="A34" s="143" t="s">
        <v>505</v>
      </c>
      <c r="B34" s="83"/>
      <c r="C34" s="83"/>
      <c r="D34" s="83"/>
      <c r="E34" s="79">
        <f>E32+E25</f>
        <v>5696598</v>
      </c>
      <c r="F34" s="182">
        <f>F32+F25</f>
        <v>10518.705380000001</v>
      </c>
      <c r="G34" s="102">
        <f>SUM(G25,G28,G32)</f>
        <v>95.33172259000001</v>
      </c>
      <c r="H34" s="76"/>
      <c r="I34" s="76"/>
    </row>
    <row r="35" spans="1:9" ht="12.75">
      <c r="A35" s="74" t="s">
        <v>506</v>
      </c>
      <c r="B35" s="83"/>
      <c r="C35" s="83"/>
      <c r="D35" s="83"/>
      <c r="E35" s="83"/>
      <c r="F35" s="77">
        <v>515.0880880999995</v>
      </c>
      <c r="G35" s="95">
        <f>F35/F36*100</f>
        <v>4.668277411473941</v>
      </c>
      <c r="H35" s="76"/>
      <c r="I35" s="76"/>
    </row>
    <row r="36" spans="1:9" ht="13.5" thickBot="1">
      <c r="A36" s="129" t="s">
        <v>507</v>
      </c>
      <c r="B36" s="103"/>
      <c r="C36" s="103"/>
      <c r="D36" s="103"/>
      <c r="E36" s="103"/>
      <c r="F36" s="172">
        <f>SUM(F34:F35)</f>
        <v>11033.7934681</v>
      </c>
      <c r="G36" s="82">
        <f>SUM(G34:G35)</f>
        <v>100.00000000147395</v>
      </c>
      <c r="H36" s="76"/>
      <c r="I36" s="76"/>
    </row>
    <row r="38" ht="12.75">
      <c r="A38" s="131" t="s">
        <v>807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28125" style="0" customWidth="1"/>
    <col min="2" max="2" width="16.57421875" style="0" customWidth="1"/>
    <col min="3" max="3" width="30.421875" style="0" customWidth="1"/>
    <col min="4" max="4" width="9.7109375" style="0" customWidth="1"/>
    <col min="5" max="5" width="13.8515625" style="0" customWidth="1"/>
    <col min="6" max="6" width="15.28125" style="0" bestFit="1" customWidth="1"/>
    <col min="7" max="7" width="11.28125" style="0" bestFit="1" customWidth="1"/>
  </cols>
  <sheetData>
    <row r="1" ht="13.5" thickBot="1"/>
    <row r="2" spans="1:7" ht="12.75">
      <c r="A2" s="269" t="s">
        <v>2</v>
      </c>
      <c r="B2" s="270"/>
      <c r="C2" s="270"/>
      <c r="D2" s="270"/>
      <c r="E2" s="270"/>
      <c r="F2" s="270"/>
      <c r="G2" s="271"/>
    </row>
    <row r="3" spans="1:7" ht="12.75">
      <c r="A3" s="272" t="s">
        <v>712</v>
      </c>
      <c r="B3" s="275"/>
      <c r="C3" s="275"/>
      <c r="D3" s="275"/>
      <c r="E3" s="275"/>
      <c r="F3" s="275"/>
      <c r="G3" s="276"/>
    </row>
    <row r="4" spans="1:7" ht="12.75">
      <c r="A4" s="285" t="s">
        <v>533</v>
      </c>
      <c r="B4" s="273"/>
      <c r="C4" s="273"/>
      <c r="D4" s="273"/>
      <c r="E4" s="273"/>
      <c r="F4" s="273"/>
      <c r="G4" s="274"/>
    </row>
    <row r="5" spans="1:7" ht="12.75">
      <c r="A5" s="30"/>
      <c r="B5" s="18"/>
      <c r="C5" s="18"/>
      <c r="D5" s="18"/>
      <c r="E5" s="18"/>
      <c r="F5" s="23"/>
      <c r="G5" s="29"/>
    </row>
    <row r="6" spans="1:7" ht="24">
      <c r="A6" s="3" t="s">
        <v>497</v>
      </c>
      <c r="B6" s="21" t="s">
        <v>0</v>
      </c>
      <c r="C6" s="21" t="s">
        <v>498</v>
      </c>
      <c r="D6" s="21" t="s">
        <v>1</v>
      </c>
      <c r="E6" s="35" t="s">
        <v>499</v>
      </c>
      <c r="F6" s="35" t="s">
        <v>500</v>
      </c>
      <c r="G6" s="36" t="s">
        <v>501</v>
      </c>
    </row>
    <row r="7" spans="1:7" ht="12.75">
      <c r="A7" s="5"/>
      <c r="B7" s="27"/>
      <c r="C7" s="28"/>
      <c r="D7" s="27"/>
      <c r="E7" s="27"/>
      <c r="F7" s="35" t="s">
        <v>502</v>
      </c>
      <c r="G7" s="37"/>
    </row>
    <row r="8" spans="1:7" ht="12.75">
      <c r="A8" s="3" t="s">
        <v>486</v>
      </c>
      <c r="B8" s="18"/>
      <c r="C8" s="18"/>
      <c r="D8" s="18"/>
      <c r="E8" s="18"/>
      <c r="F8" s="18"/>
      <c r="G8" s="29"/>
    </row>
    <row r="9" spans="1:7" ht="12.75">
      <c r="A9" s="3" t="s">
        <v>487</v>
      </c>
      <c r="B9" s="18"/>
      <c r="C9" s="18"/>
      <c r="D9" s="18"/>
      <c r="E9" s="18"/>
      <c r="F9" s="18"/>
      <c r="G9" s="29"/>
    </row>
    <row r="10" spans="1:7" ht="12.75">
      <c r="A10" s="157" t="s">
        <v>234</v>
      </c>
      <c r="B10" s="146" t="s">
        <v>233</v>
      </c>
      <c r="C10" s="146" t="s">
        <v>22</v>
      </c>
      <c r="D10" s="146"/>
      <c r="E10" s="147">
        <v>36701</v>
      </c>
      <c r="F10" s="147">
        <v>2844.3458505000003</v>
      </c>
      <c r="G10" s="84">
        <v>6.17045109</v>
      </c>
    </row>
    <row r="11" spans="1:7" ht="12.75">
      <c r="A11" s="157" t="s">
        <v>225</v>
      </c>
      <c r="B11" s="146" t="s">
        <v>224</v>
      </c>
      <c r="C11" s="146" t="s">
        <v>43</v>
      </c>
      <c r="D11" s="146"/>
      <c r="E11" s="147">
        <v>148412</v>
      </c>
      <c r="F11" s="147">
        <v>2442.49049</v>
      </c>
      <c r="G11" s="84">
        <v>5.29867636</v>
      </c>
    </row>
    <row r="12" spans="1:7" ht="12.75">
      <c r="A12" s="157" t="s">
        <v>218</v>
      </c>
      <c r="B12" s="146" t="s">
        <v>217</v>
      </c>
      <c r="C12" s="146" t="s">
        <v>43</v>
      </c>
      <c r="D12" s="146"/>
      <c r="E12" s="147">
        <v>118979</v>
      </c>
      <c r="F12" s="147">
        <v>2123.061276</v>
      </c>
      <c r="G12" s="84">
        <v>4.6057148</v>
      </c>
    </row>
    <row r="13" spans="1:7" ht="12.75">
      <c r="A13" s="157" t="s">
        <v>90</v>
      </c>
      <c r="B13" s="146" t="s">
        <v>89</v>
      </c>
      <c r="C13" s="146" t="s">
        <v>20</v>
      </c>
      <c r="D13" s="146"/>
      <c r="E13" s="147">
        <v>717163</v>
      </c>
      <c r="F13" s="147">
        <v>2045.7074575</v>
      </c>
      <c r="G13" s="84">
        <v>4.4379054</v>
      </c>
    </row>
    <row r="14" spans="1:7" ht="12.75">
      <c r="A14" s="157" t="s">
        <v>57</v>
      </c>
      <c r="B14" s="146" t="s">
        <v>56</v>
      </c>
      <c r="C14" s="146" t="s">
        <v>22</v>
      </c>
      <c r="D14" s="146"/>
      <c r="E14" s="147">
        <v>6391</v>
      </c>
      <c r="F14" s="147">
        <v>1922.489492</v>
      </c>
      <c r="G14" s="84">
        <v>4.1705995</v>
      </c>
    </row>
    <row r="15" spans="1:7" ht="12.75">
      <c r="A15" s="157" t="s">
        <v>306</v>
      </c>
      <c r="B15" s="146" t="s">
        <v>305</v>
      </c>
      <c r="C15" s="146" t="s">
        <v>48</v>
      </c>
      <c r="D15" s="146"/>
      <c r="E15" s="147">
        <v>157010</v>
      </c>
      <c r="F15" s="147">
        <v>1845.260025</v>
      </c>
      <c r="G15" s="84">
        <v>4.00305987</v>
      </c>
    </row>
    <row r="16" spans="1:7" ht="12.75">
      <c r="A16" s="157" t="s">
        <v>92</v>
      </c>
      <c r="B16" s="146" t="s">
        <v>91</v>
      </c>
      <c r="C16" s="146" t="s">
        <v>43</v>
      </c>
      <c r="D16" s="146"/>
      <c r="E16" s="147">
        <v>168350</v>
      </c>
      <c r="F16" s="147">
        <v>1719.947775</v>
      </c>
      <c r="G16" s="84">
        <v>3.73121068</v>
      </c>
    </row>
    <row r="17" spans="1:7" ht="12.75">
      <c r="A17" s="157" t="s">
        <v>163</v>
      </c>
      <c r="B17" s="146" t="s">
        <v>219</v>
      </c>
      <c r="C17" s="146" t="s">
        <v>48</v>
      </c>
      <c r="D17" s="146"/>
      <c r="E17" s="147">
        <v>87300</v>
      </c>
      <c r="F17" s="147">
        <v>1562.01525</v>
      </c>
      <c r="G17" s="84">
        <v>3.38859591</v>
      </c>
    </row>
    <row r="18" spans="1:7" ht="12.75">
      <c r="A18" s="157" t="s">
        <v>221</v>
      </c>
      <c r="B18" s="146" t="s">
        <v>220</v>
      </c>
      <c r="C18" s="146" t="s">
        <v>43</v>
      </c>
      <c r="D18" s="146"/>
      <c r="E18" s="147">
        <v>514635</v>
      </c>
      <c r="F18" s="147">
        <v>1557.28551</v>
      </c>
      <c r="G18" s="84">
        <v>3.37833533</v>
      </c>
    </row>
    <row r="19" spans="1:7" ht="12.75">
      <c r="A19" s="157" t="s">
        <v>367</v>
      </c>
      <c r="B19" s="146" t="s">
        <v>366</v>
      </c>
      <c r="C19" s="146" t="s">
        <v>48</v>
      </c>
      <c r="D19" s="146"/>
      <c r="E19" s="147">
        <v>209663</v>
      </c>
      <c r="F19" s="147">
        <v>1447.6181835</v>
      </c>
      <c r="G19" s="84">
        <v>3.14042584</v>
      </c>
    </row>
    <row r="20" spans="1:7" ht="12.75">
      <c r="A20" s="157" t="s">
        <v>146</v>
      </c>
      <c r="B20" s="146" t="s">
        <v>381</v>
      </c>
      <c r="C20" s="146" t="s">
        <v>18</v>
      </c>
      <c r="D20" s="146"/>
      <c r="E20" s="147">
        <v>44052</v>
      </c>
      <c r="F20" s="147">
        <v>1300.6353</v>
      </c>
      <c r="G20" s="84">
        <v>2.82156493</v>
      </c>
    </row>
    <row r="21" spans="1:7" ht="12.75">
      <c r="A21" s="157" t="s">
        <v>262</v>
      </c>
      <c r="B21" s="146" t="s">
        <v>261</v>
      </c>
      <c r="C21" s="146" t="s">
        <v>110</v>
      </c>
      <c r="D21" s="146"/>
      <c r="E21" s="147">
        <v>32000</v>
      </c>
      <c r="F21" s="147">
        <v>1298.208</v>
      </c>
      <c r="G21" s="84">
        <v>2.81629921</v>
      </c>
    </row>
    <row r="22" spans="1:7" ht="12.75">
      <c r="A22" s="157" t="s">
        <v>345</v>
      </c>
      <c r="B22" s="146" t="s">
        <v>344</v>
      </c>
      <c r="C22" s="146" t="s">
        <v>46</v>
      </c>
      <c r="D22" s="146"/>
      <c r="E22" s="147">
        <v>320500</v>
      </c>
      <c r="F22" s="147">
        <v>1178.31825</v>
      </c>
      <c r="G22" s="84">
        <v>2.55621345</v>
      </c>
    </row>
    <row r="23" spans="1:7" ht="12.75">
      <c r="A23" s="157" t="s">
        <v>387</v>
      </c>
      <c r="B23" s="146" t="s">
        <v>386</v>
      </c>
      <c r="C23" s="146" t="s">
        <v>16</v>
      </c>
      <c r="D23" s="146"/>
      <c r="E23" s="147">
        <v>79953</v>
      </c>
      <c r="F23" s="147">
        <v>1163.4360795</v>
      </c>
      <c r="G23" s="84">
        <v>2.52392846</v>
      </c>
    </row>
    <row r="24" spans="1:7" ht="12.75">
      <c r="A24" s="157" t="s">
        <v>15</v>
      </c>
      <c r="B24" s="146" t="s">
        <v>14</v>
      </c>
      <c r="C24" s="146" t="s">
        <v>16</v>
      </c>
      <c r="D24" s="146"/>
      <c r="E24" s="147">
        <v>80103</v>
      </c>
      <c r="F24" s="147">
        <v>1138.26363</v>
      </c>
      <c r="G24" s="84">
        <v>2.46931999</v>
      </c>
    </row>
    <row r="25" spans="1:7" ht="12.75">
      <c r="A25" s="157" t="s">
        <v>55</v>
      </c>
      <c r="B25" s="146" t="s">
        <v>54</v>
      </c>
      <c r="C25" s="146" t="s">
        <v>34</v>
      </c>
      <c r="D25" s="146"/>
      <c r="E25" s="147">
        <v>105549</v>
      </c>
      <c r="F25" s="147">
        <v>1042.5602475</v>
      </c>
      <c r="G25" s="84">
        <v>2.26170352</v>
      </c>
    </row>
    <row r="26" spans="1:7" ht="12.75">
      <c r="A26" s="157" t="s">
        <v>343</v>
      </c>
      <c r="B26" s="146" t="s">
        <v>342</v>
      </c>
      <c r="C26" s="146" t="s">
        <v>212</v>
      </c>
      <c r="D26" s="146"/>
      <c r="E26" s="147">
        <v>360323</v>
      </c>
      <c r="F26" s="147">
        <v>1019.3537670000001</v>
      </c>
      <c r="G26" s="84">
        <v>2.21135997</v>
      </c>
    </row>
    <row r="27" spans="1:7" ht="12.75">
      <c r="A27" s="157" t="s">
        <v>102</v>
      </c>
      <c r="B27" s="146" t="s">
        <v>101</v>
      </c>
      <c r="C27" s="146" t="s">
        <v>20</v>
      </c>
      <c r="D27" s="146"/>
      <c r="E27" s="147">
        <v>12545</v>
      </c>
      <c r="F27" s="147">
        <v>1008.8626275</v>
      </c>
      <c r="G27" s="84">
        <v>2.18860076</v>
      </c>
    </row>
    <row r="28" spans="1:7" ht="12.75">
      <c r="A28" s="157" t="s">
        <v>246</v>
      </c>
      <c r="B28" s="146" t="s">
        <v>245</v>
      </c>
      <c r="C28" s="146" t="s">
        <v>43</v>
      </c>
      <c r="D28" s="146"/>
      <c r="E28" s="147">
        <v>314884</v>
      </c>
      <c r="F28" s="147">
        <v>984.0125</v>
      </c>
      <c r="G28" s="84">
        <v>2.13469153</v>
      </c>
    </row>
    <row r="29" spans="1:7" ht="12.75">
      <c r="A29" s="157" t="s">
        <v>341</v>
      </c>
      <c r="B29" s="146" t="s">
        <v>615</v>
      </c>
      <c r="C29" s="146" t="s">
        <v>16</v>
      </c>
      <c r="D29" s="146"/>
      <c r="E29" s="147">
        <v>548090</v>
      </c>
      <c r="F29" s="147">
        <v>979.710875</v>
      </c>
      <c r="G29" s="84">
        <v>2.1253597</v>
      </c>
    </row>
    <row r="30" spans="1:7" ht="12.75">
      <c r="A30" s="157" t="s">
        <v>168</v>
      </c>
      <c r="B30" s="146" t="s">
        <v>167</v>
      </c>
      <c r="C30" s="146" t="s">
        <v>20</v>
      </c>
      <c r="D30" s="146"/>
      <c r="E30" s="147">
        <v>81685</v>
      </c>
      <c r="F30" s="147">
        <v>948.934645</v>
      </c>
      <c r="G30" s="84">
        <v>2.05859453</v>
      </c>
    </row>
    <row r="31" spans="1:7" ht="12.75">
      <c r="A31" s="157" t="s">
        <v>361</v>
      </c>
      <c r="B31" s="146" t="s">
        <v>360</v>
      </c>
      <c r="C31" s="146" t="s">
        <v>46</v>
      </c>
      <c r="D31" s="146"/>
      <c r="E31" s="147">
        <v>244800</v>
      </c>
      <c r="F31" s="147">
        <v>938.0736</v>
      </c>
      <c r="G31" s="84">
        <v>2.03503286</v>
      </c>
    </row>
    <row r="32" spans="1:8" s="76" customFormat="1" ht="12.75">
      <c r="A32" s="157" t="s">
        <v>268</v>
      </c>
      <c r="B32" s="146" t="s">
        <v>267</v>
      </c>
      <c r="C32" s="146" t="s">
        <v>43</v>
      </c>
      <c r="D32" s="146"/>
      <c r="E32" s="147">
        <v>50100</v>
      </c>
      <c r="F32" s="147">
        <v>906.5595</v>
      </c>
      <c r="G32" s="84">
        <v>1.96666698</v>
      </c>
      <c r="H32"/>
    </row>
    <row r="33" spans="1:7" ht="12.75">
      <c r="A33" s="157" t="s">
        <v>109</v>
      </c>
      <c r="B33" s="146" t="s">
        <v>108</v>
      </c>
      <c r="C33" s="146" t="s">
        <v>110</v>
      </c>
      <c r="D33" s="146"/>
      <c r="E33" s="147">
        <v>4690</v>
      </c>
      <c r="F33" s="147">
        <v>872.41973</v>
      </c>
      <c r="G33" s="84">
        <v>1.89260503</v>
      </c>
    </row>
    <row r="34" spans="1:7" ht="12.75">
      <c r="A34" s="157" t="s">
        <v>37</v>
      </c>
      <c r="B34" s="146" t="s">
        <v>36</v>
      </c>
      <c r="C34" s="146" t="s">
        <v>38</v>
      </c>
      <c r="D34" s="146"/>
      <c r="E34" s="147">
        <v>3464</v>
      </c>
      <c r="F34" s="147">
        <v>837.529384</v>
      </c>
      <c r="G34" s="84">
        <v>1.81691481</v>
      </c>
    </row>
    <row r="35" spans="1:7" ht="12.75">
      <c r="A35" s="157" t="s">
        <v>88</v>
      </c>
      <c r="B35" s="146" t="s">
        <v>87</v>
      </c>
      <c r="C35" s="146" t="s">
        <v>22</v>
      </c>
      <c r="D35" s="146"/>
      <c r="E35" s="147">
        <v>21790</v>
      </c>
      <c r="F35" s="147">
        <v>796.587925</v>
      </c>
      <c r="G35" s="84">
        <v>1.72809746</v>
      </c>
    </row>
    <row r="36" spans="1:7" ht="12.75">
      <c r="A36" s="157" t="s">
        <v>227</v>
      </c>
      <c r="B36" s="146" t="s">
        <v>226</v>
      </c>
      <c r="C36" s="146" t="s">
        <v>216</v>
      </c>
      <c r="D36" s="146"/>
      <c r="E36" s="147">
        <v>73507</v>
      </c>
      <c r="F36" s="147">
        <v>743.3027840000001</v>
      </c>
      <c r="G36" s="84">
        <v>1.61250204</v>
      </c>
    </row>
    <row r="37" spans="1:8" s="109" customFormat="1" ht="12.75">
      <c r="A37" s="157" t="s">
        <v>230</v>
      </c>
      <c r="B37" s="146" t="s">
        <v>228</v>
      </c>
      <c r="C37" s="146" t="s">
        <v>229</v>
      </c>
      <c r="D37" s="146"/>
      <c r="E37" s="147">
        <v>59650</v>
      </c>
      <c r="F37" s="147">
        <v>712.191175</v>
      </c>
      <c r="G37" s="84">
        <v>1.54500931</v>
      </c>
      <c r="H37"/>
    </row>
    <row r="38" spans="1:7" ht="12.75">
      <c r="A38" s="157" t="s">
        <v>270</v>
      </c>
      <c r="B38" s="146" t="s">
        <v>269</v>
      </c>
      <c r="C38" s="146" t="s">
        <v>107</v>
      </c>
      <c r="D38" s="146"/>
      <c r="E38" s="147">
        <v>129327</v>
      </c>
      <c r="F38" s="147">
        <v>700.6290225</v>
      </c>
      <c r="G38" s="84">
        <v>1.51992667</v>
      </c>
    </row>
    <row r="39" spans="1:7" ht="12.75">
      <c r="A39" s="157" t="s">
        <v>349</v>
      </c>
      <c r="B39" s="146" t="s">
        <v>348</v>
      </c>
      <c r="C39" s="146" t="s">
        <v>48</v>
      </c>
      <c r="D39" s="146"/>
      <c r="E39" s="147">
        <v>13135</v>
      </c>
      <c r="F39" s="147">
        <v>655.6794975</v>
      </c>
      <c r="G39" s="84">
        <v>1.42241432</v>
      </c>
    </row>
    <row r="40" spans="1:7" ht="12.75">
      <c r="A40" s="157" t="s">
        <v>244</v>
      </c>
      <c r="B40" s="146" t="s">
        <v>243</v>
      </c>
      <c r="C40" s="146" t="s">
        <v>46</v>
      </c>
      <c r="D40" s="146"/>
      <c r="E40" s="147">
        <v>40000</v>
      </c>
      <c r="F40" s="147">
        <v>646.08</v>
      </c>
      <c r="G40" s="84">
        <v>1.40158942</v>
      </c>
    </row>
    <row r="41" spans="1:7" ht="12.75">
      <c r="A41" s="157" t="s">
        <v>393</v>
      </c>
      <c r="B41" s="146" t="s">
        <v>392</v>
      </c>
      <c r="C41" s="146" t="s">
        <v>29</v>
      </c>
      <c r="D41" s="146"/>
      <c r="E41" s="147">
        <v>70000</v>
      </c>
      <c r="F41" s="147">
        <v>614.005</v>
      </c>
      <c r="G41" s="84">
        <v>1.33200673</v>
      </c>
    </row>
    <row r="42" spans="1:7" ht="12.75">
      <c r="A42" s="157" t="s">
        <v>104</v>
      </c>
      <c r="B42" s="146" t="s">
        <v>103</v>
      </c>
      <c r="C42" s="146" t="s">
        <v>26</v>
      </c>
      <c r="D42" s="146"/>
      <c r="E42" s="147">
        <v>71545</v>
      </c>
      <c r="F42" s="147">
        <v>569.3908825</v>
      </c>
      <c r="G42" s="84">
        <v>1.23522201</v>
      </c>
    </row>
    <row r="43" spans="1:7" ht="12.75">
      <c r="A43" s="157" t="s">
        <v>73</v>
      </c>
      <c r="B43" s="146" t="s">
        <v>72</v>
      </c>
      <c r="C43" s="146" t="s">
        <v>20</v>
      </c>
      <c r="D43" s="146"/>
      <c r="E43" s="147">
        <v>51886</v>
      </c>
      <c r="F43" s="147">
        <v>538.187535</v>
      </c>
      <c r="G43" s="84">
        <v>1.16753026</v>
      </c>
    </row>
    <row r="44" spans="1:8" s="76" customFormat="1" ht="12.75">
      <c r="A44" s="157" t="s">
        <v>239</v>
      </c>
      <c r="B44" s="146" t="s">
        <v>238</v>
      </c>
      <c r="C44" s="146" t="s">
        <v>240</v>
      </c>
      <c r="D44" s="146"/>
      <c r="E44" s="147">
        <v>304000</v>
      </c>
      <c r="F44" s="147">
        <v>514.976</v>
      </c>
      <c r="G44" s="84">
        <v>1.11717575</v>
      </c>
      <c r="H44"/>
    </row>
    <row r="45" spans="1:7" ht="12.75">
      <c r="A45" s="157" t="s">
        <v>51</v>
      </c>
      <c r="B45" s="146" t="s">
        <v>50</v>
      </c>
      <c r="C45" s="146" t="s">
        <v>20</v>
      </c>
      <c r="D45" s="146"/>
      <c r="E45" s="147">
        <v>40700</v>
      </c>
      <c r="F45" s="147">
        <v>439.37685</v>
      </c>
      <c r="G45" s="84">
        <v>0.95317289</v>
      </c>
    </row>
    <row r="46" spans="1:7" ht="12.75">
      <c r="A46" s="157" t="s">
        <v>351</v>
      </c>
      <c r="B46" s="146" t="s">
        <v>350</v>
      </c>
      <c r="C46" s="146" t="s">
        <v>20</v>
      </c>
      <c r="D46" s="146"/>
      <c r="E46" s="147">
        <v>140908</v>
      </c>
      <c r="F46" s="147">
        <v>436.8148</v>
      </c>
      <c r="G46" s="84">
        <v>0.94761485</v>
      </c>
    </row>
    <row r="47" spans="1:7" ht="12.75">
      <c r="A47" s="157" t="s">
        <v>373</v>
      </c>
      <c r="B47" s="146" t="s">
        <v>372</v>
      </c>
      <c r="C47" s="146" t="s">
        <v>124</v>
      </c>
      <c r="D47" s="146"/>
      <c r="E47" s="147">
        <v>1269113</v>
      </c>
      <c r="F47" s="147">
        <v>385.1757955</v>
      </c>
      <c r="G47" s="84">
        <v>0.83559051</v>
      </c>
    </row>
    <row r="48" spans="1:7" ht="12.75">
      <c r="A48" s="157" t="s">
        <v>196</v>
      </c>
      <c r="B48" s="146" t="s">
        <v>195</v>
      </c>
      <c r="C48" s="146" t="s">
        <v>46</v>
      </c>
      <c r="D48" s="146"/>
      <c r="E48" s="147">
        <v>79840</v>
      </c>
      <c r="F48" s="147">
        <v>376.16616</v>
      </c>
      <c r="G48" s="84">
        <v>0.81604524</v>
      </c>
    </row>
    <row r="49" spans="1:7" ht="12.75">
      <c r="A49" s="157" t="s">
        <v>215</v>
      </c>
      <c r="B49" s="146" t="s">
        <v>214</v>
      </c>
      <c r="C49" s="146" t="s">
        <v>216</v>
      </c>
      <c r="D49" s="146"/>
      <c r="E49" s="147">
        <v>36750</v>
      </c>
      <c r="F49" s="147">
        <v>328.14075</v>
      </c>
      <c r="G49" s="84">
        <v>0.71186014</v>
      </c>
    </row>
    <row r="50" spans="1:7" ht="12.75">
      <c r="A50" s="157" t="s">
        <v>194</v>
      </c>
      <c r="B50" s="146" t="s">
        <v>193</v>
      </c>
      <c r="C50" s="146" t="s">
        <v>16</v>
      </c>
      <c r="D50" s="146"/>
      <c r="E50" s="147">
        <v>189228</v>
      </c>
      <c r="F50" s="147">
        <v>274.56982800000003</v>
      </c>
      <c r="G50" s="84">
        <v>0.59564476</v>
      </c>
    </row>
    <row r="51" spans="1:7" ht="12.75">
      <c r="A51" s="157" t="s">
        <v>280</v>
      </c>
      <c r="B51" s="146" t="s">
        <v>279</v>
      </c>
      <c r="C51" s="146" t="s">
        <v>48</v>
      </c>
      <c r="D51" s="146"/>
      <c r="E51" s="147">
        <v>15760</v>
      </c>
      <c r="F51" s="147">
        <v>268.40856</v>
      </c>
      <c r="G51" s="84">
        <v>0.58227866</v>
      </c>
    </row>
    <row r="52" spans="1:7" ht="12.75">
      <c r="A52" s="157" t="s">
        <v>315</v>
      </c>
      <c r="B52" s="146" t="s">
        <v>314</v>
      </c>
      <c r="C52" s="146" t="s">
        <v>38</v>
      </c>
      <c r="D52" s="146"/>
      <c r="E52" s="147">
        <v>77464</v>
      </c>
      <c r="F52" s="147">
        <v>251.758</v>
      </c>
      <c r="G52" s="84">
        <v>0.54615736</v>
      </c>
    </row>
    <row r="53" spans="1:7" ht="12.75">
      <c r="A53" s="157" t="s">
        <v>258</v>
      </c>
      <c r="B53" s="146" t="s">
        <v>257</v>
      </c>
      <c r="C53" s="146" t="s">
        <v>22</v>
      </c>
      <c r="D53" s="146"/>
      <c r="E53" s="147">
        <v>31685</v>
      </c>
      <c r="F53" s="147">
        <v>140.87151</v>
      </c>
      <c r="G53" s="84">
        <v>0.30560305</v>
      </c>
    </row>
    <row r="54" spans="1:7" ht="12.75">
      <c r="A54" s="178" t="s">
        <v>572</v>
      </c>
      <c r="B54" s="146"/>
      <c r="C54" s="146"/>
      <c r="D54" s="146"/>
      <c r="E54" s="77">
        <f>SUM(E10:E53)</f>
        <v>7163630</v>
      </c>
      <c r="F54" s="77">
        <f>SUM(F10:F53)</f>
        <v>44519.41152000001</v>
      </c>
      <c r="G54" s="95">
        <f>SUM(G10:G53)</f>
        <v>96.57927193999998</v>
      </c>
    </row>
    <row r="55" spans="1:7" ht="12.75">
      <c r="A55" s="80"/>
      <c r="B55" s="22"/>
      <c r="C55" s="22"/>
      <c r="D55" s="22"/>
      <c r="E55" s="26"/>
      <c r="F55" s="26"/>
      <c r="G55" s="43"/>
    </row>
    <row r="56" spans="1:7" ht="12.75">
      <c r="A56" s="3" t="s">
        <v>522</v>
      </c>
      <c r="B56" s="18"/>
      <c r="C56" s="48"/>
      <c r="D56" s="18"/>
      <c r="E56" s="8"/>
      <c r="F56" s="58"/>
      <c r="G56" s="9"/>
    </row>
    <row r="57" spans="1:7" ht="12.75">
      <c r="A57" s="3" t="s">
        <v>493</v>
      </c>
      <c r="B57" s="18"/>
      <c r="C57" s="48"/>
      <c r="D57" s="18"/>
      <c r="E57" s="8"/>
      <c r="F57" s="58" t="s">
        <v>490</v>
      </c>
      <c r="G57" s="9" t="s">
        <v>490</v>
      </c>
    </row>
    <row r="58" spans="1:7" ht="12.75">
      <c r="A58" s="3" t="s">
        <v>488</v>
      </c>
      <c r="B58" s="18"/>
      <c r="C58" s="48"/>
      <c r="D58" s="18"/>
      <c r="E58" s="8"/>
      <c r="F58" s="60">
        <v>0</v>
      </c>
      <c r="G58" s="61">
        <v>0</v>
      </c>
    </row>
    <row r="59" spans="1:7" ht="12.75">
      <c r="A59" s="30"/>
      <c r="B59" s="18"/>
      <c r="C59" s="48"/>
      <c r="D59" s="18"/>
      <c r="E59" s="8"/>
      <c r="F59" s="62"/>
      <c r="G59" s="9"/>
    </row>
    <row r="60" spans="1:7" ht="12.75">
      <c r="A60" s="3" t="s">
        <v>494</v>
      </c>
      <c r="B60" s="18"/>
      <c r="C60" s="48"/>
      <c r="D60" s="18"/>
      <c r="E60" s="8"/>
      <c r="F60" s="58" t="s">
        <v>490</v>
      </c>
      <c r="G60" s="9" t="s">
        <v>490</v>
      </c>
    </row>
    <row r="61" spans="1:7" ht="12.75">
      <c r="A61" s="3" t="s">
        <v>488</v>
      </c>
      <c r="B61" s="18"/>
      <c r="C61" s="48"/>
      <c r="D61" s="18"/>
      <c r="E61" s="8"/>
      <c r="F61" s="59">
        <v>0</v>
      </c>
      <c r="G61" s="11">
        <v>0</v>
      </c>
    </row>
    <row r="62" spans="1:7" ht="12.75">
      <c r="A62" s="30"/>
      <c r="B62" s="18"/>
      <c r="C62" s="48"/>
      <c r="D62" s="18"/>
      <c r="E62" s="8"/>
      <c r="F62" s="62"/>
      <c r="G62" s="9"/>
    </row>
    <row r="63" spans="1:7" ht="12.75">
      <c r="A63" s="3" t="s">
        <v>534</v>
      </c>
      <c r="B63" s="18"/>
      <c r="C63" s="48"/>
      <c r="D63" s="18"/>
      <c r="E63" s="8"/>
      <c r="F63" s="58" t="s">
        <v>490</v>
      </c>
      <c r="G63" s="9" t="s">
        <v>490</v>
      </c>
    </row>
    <row r="64" spans="1:7" ht="12.75">
      <c r="A64" s="3" t="s">
        <v>488</v>
      </c>
      <c r="B64" s="18"/>
      <c r="C64" s="48"/>
      <c r="D64" s="18"/>
      <c r="E64" s="8"/>
      <c r="F64" s="59">
        <v>0</v>
      </c>
      <c r="G64" s="11">
        <v>0</v>
      </c>
    </row>
    <row r="65" spans="1:7" ht="12.75">
      <c r="A65" s="30"/>
      <c r="B65" s="18"/>
      <c r="C65" s="48"/>
      <c r="D65" s="18"/>
      <c r="E65" s="8"/>
      <c r="F65" s="62"/>
      <c r="G65" s="9"/>
    </row>
    <row r="66" spans="1:7" ht="12.75">
      <c r="A66" s="3" t="s">
        <v>510</v>
      </c>
      <c r="B66" s="18"/>
      <c r="C66" s="48"/>
      <c r="D66" s="18"/>
      <c r="E66" s="8"/>
      <c r="F66" s="62"/>
      <c r="G66" s="9"/>
    </row>
    <row r="67" spans="1:7" ht="12.75">
      <c r="A67" s="3" t="s">
        <v>495</v>
      </c>
      <c r="B67" s="18"/>
      <c r="C67" s="48"/>
      <c r="D67" s="18"/>
      <c r="E67" s="8"/>
      <c r="F67" s="62"/>
      <c r="G67" s="179"/>
    </row>
    <row r="68" spans="1:8" ht="12.75">
      <c r="A68" s="146" t="s">
        <v>690</v>
      </c>
      <c r="B68" s="146" t="s">
        <v>3</v>
      </c>
      <c r="C68" s="146" t="s">
        <v>4</v>
      </c>
      <c r="D68" s="146" t="s">
        <v>3</v>
      </c>
      <c r="E68" s="147">
        <v>166029076</v>
      </c>
      <c r="F68" s="147">
        <v>1660.29076</v>
      </c>
      <c r="G68" s="167">
        <v>3.60179228</v>
      </c>
      <c r="H68" s="76"/>
    </row>
    <row r="69" spans="1:7" ht="12.75">
      <c r="A69" s="68" t="s">
        <v>488</v>
      </c>
      <c r="B69" s="18"/>
      <c r="C69" s="18"/>
      <c r="D69" s="18"/>
      <c r="E69" s="25">
        <f>E68</f>
        <v>166029076</v>
      </c>
      <c r="F69" s="25">
        <f>SUM(F68)</f>
        <v>1660.29076</v>
      </c>
      <c r="G69" s="168">
        <f>G68</f>
        <v>3.60179228</v>
      </c>
    </row>
    <row r="70" spans="1:7" ht="12.75">
      <c r="A70" s="68"/>
      <c r="B70" s="18"/>
      <c r="C70" s="18"/>
      <c r="D70" s="18"/>
      <c r="E70" s="25"/>
      <c r="F70" s="25"/>
      <c r="G70" s="168"/>
    </row>
    <row r="71" spans="1:8" ht="12.75">
      <c r="A71" s="3" t="s">
        <v>505</v>
      </c>
      <c r="B71" s="83"/>
      <c r="C71" s="83"/>
      <c r="D71" s="83"/>
      <c r="E71" s="79">
        <f>SUM(E69,E64,E61,E58,E54)</f>
        <v>173192706</v>
      </c>
      <c r="F71" s="79">
        <f>SUM(F69,F64,F61,F58,F54)</f>
        <v>46179.70228000001</v>
      </c>
      <c r="G71" s="102">
        <f>SUM(G54,G58,G61,G64,G69)</f>
        <v>100.18106421999998</v>
      </c>
      <c r="H71" s="76"/>
    </row>
    <row r="72" spans="1:8" ht="12.75">
      <c r="A72" s="3" t="s">
        <v>506</v>
      </c>
      <c r="B72" s="83"/>
      <c r="C72" s="83"/>
      <c r="D72" s="83"/>
      <c r="E72" s="83"/>
      <c r="F72" s="79">
        <v>-83.46380829999924</v>
      </c>
      <c r="G72" s="102">
        <f>F72/F73*100</f>
        <v>-0.1810642496377235</v>
      </c>
      <c r="H72" s="76"/>
    </row>
    <row r="73" spans="1:8" ht="13.5" thickBot="1">
      <c r="A73" s="63" t="s">
        <v>507</v>
      </c>
      <c r="B73" s="103"/>
      <c r="C73" s="103"/>
      <c r="D73" s="103"/>
      <c r="E73" s="103"/>
      <c r="F73" s="115">
        <f>SUM(F71:F72)</f>
        <v>46096.23847170001</v>
      </c>
      <c r="G73" s="82">
        <f>SUM(G71:G72)</f>
        <v>99.99999997036225</v>
      </c>
      <c r="H73" s="76"/>
    </row>
    <row r="74" spans="5:6" ht="12.75">
      <c r="E74" s="2"/>
      <c r="F74" s="2"/>
    </row>
    <row r="75" ht="12.75">
      <c r="A75" s="65" t="s">
        <v>807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  <ignoredErrors>
    <ignoredError sqref="F69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2:H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6.8515625" style="0" customWidth="1"/>
    <col min="2" max="2" width="13.8515625" style="0" bestFit="1" customWidth="1"/>
    <col min="3" max="3" width="22.421875" style="0" bestFit="1" customWidth="1"/>
    <col min="4" max="4" width="11.421875" style="0" bestFit="1" customWidth="1"/>
    <col min="5" max="5" width="13.8515625" style="0" bestFit="1" customWidth="1"/>
    <col min="6" max="6" width="15.28125" style="0" bestFit="1" customWidth="1"/>
    <col min="7" max="7" width="11.7109375" style="0" bestFit="1" customWidth="1"/>
    <col min="8" max="8" width="14.57421875" style="0" customWidth="1"/>
  </cols>
  <sheetData>
    <row r="1" ht="13.5" thickBot="1"/>
    <row r="2" spans="1:7" ht="12.75">
      <c r="A2" s="269" t="s">
        <v>2</v>
      </c>
      <c r="B2" s="270"/>
      <c r="C2" s="270"/>
      <c r="D2" s="270"/>
      <c r="E2" s="270"/>
      <c r="F2" s="270"/>
      <c r="G2" s="271"/>
    </row>
    <row r="3" spans="1:7" ht="12.75">
      <c r="A3" s="272" t="s">
        <v>712</v>
      </c>
      <c r="B3" s="275"/>
      <c r="C3" s="275"/>
      <c r="D3" s="275"/>
      <c r="E3" s="275"/>
      <c r="F3" s="275"/>
      <c r="G3" s="276"/>
    </row>
    <row r="4" spans="1:7" ht="12.75">
      <c r="A4" s="285" t="s">
        <v>535</v>
      </c>
      <c r="B4" s="273"/>
      <c r="C4" s="273"/>
      <c r="D4" s="273"/>
      <c r="E4" s="273"/>
      <c r="F4" s="273"/>
      <c r="G4" s="274"/>
    </row>
    <row r="5" spans="1:7" ht="12.75">
      <c r="A5" s="30"/>
      <c r="B5" s="18"/>
      <c r="C5" s="18"/>
      <c r="D5" s="18"/>
      <c r="E5" s="18"/>
      <c r="F5" s="23"/>
      <c r="G5" s="29"/>
    </row>
    <row r="6" spans="1:7" ht="24">
      <c r="A6" s="3" t="s">
        <v>497</v>
      </c>
      <c r="B6" s="21" t="s">
        <v>0</v>
      </c>
      <c r="C6" s="21" t="s">
        <v>498</v>
      </c>
      <c r="D6" s="21" t="s">
        <v>1</v>
      </c>
      <c r="E6" s="35" t="s">
        <v>499</v>
      </c>
      <c r="F6" s="35" t="s">
        <v>500</v>
      </c>
      <c r="G6" s="36" t="s">
        <v>501</v>
      </c>
    </row>
    <row r="7" spans="1:7" ht="12.75">
      <c r="A7" s="5"/>
      <c r="B7" s="27"/>
      <c r="C7" s="28"/>
      <c r="D7" s="27"/>
      <c r="E7" s="27"/>
      <c r="F7" s="35" t="s">
        <v>502</v>
      </c>
      <c r="G7" s="37"/>
    </row>
    <row r="8" spans="1:7" ht="12.75">
      <c r="A8" s="64" t="s">
        <v>492</v>
      </c>
      <c r="B8" s="27"/>
      <c r="C8" s="28"/>
      <c r="D8" s="27"/>
      <c r="E8" s="27"/>
      <c r="F8" s="35"/>
      <c r="G8" s="37"/>
    </row>
    <row r="9" spans="1:7" ht="12.75">
      <c r="A9" s="64" t="s">
        <v>536</v>
      </c>
      <c r="B9" s="18"/>
      <c r="C9" s="18"/>
      <c r="D9" s="18"/>
      <c r="E9" s="18"/>
      <c r="F9" s="18"/>
      <c r="G9" s="29"/>
    </row>
    <row r="10" spans="1:8" ht="12.75">
      <c r="A10" s="157" t="s">
        <v>483</v>
      </c>
      <c r="B10" s="146" t="s">
        <v>481</v>
      </c>
      <c r="C10" s="146" t="s">
        <v>48</v>
      </c>
      <c r="D10" s="146" t="s">
        <v>482</v>
      </c>
      <c r="E10" s="147">
        <v>350</v>
      </c>
      <c r="F10" s="147">
        <v>3516.135</v>
      </c>
      <c r="G10" s="84">
        <v>5.50337795</v>
      </c>
      <c r="H10" s="76"/>
    </row>
    <row r="11" spans="1:8" ht="12.75">
      <c r="A11" s="157" t="s">
        <v>395</v>
      </c>
      <c r="B11" s="146" t="s">
        <v>394</v>
      </c>
      <c r="C11" s="146" t="s">
        <v>48</v>
      </c>
      <c r="D11" s="146" t="s">
        <v>131</v>
      </c>
      <c r="E11" s="147">
        <v>300000</v>
      </c>
      <c r="F11" s="147">
        <v>3044.859</v>
      </c>
      <c r="G11" s="84">
        <v>4.76574702</v>
      </c>
      <c r="H11" s="76"/>
    </row>
    <row r="12" spans="1:8" s="109" customFormat="1" ht="12.75">
      <c r="A12" s="193" t="s">
        <v>564</v>
      </c>
      <c r="B12" s="194" t="s">
        <v>565</v>
      </c>
      <c r="C12" s="194" t="s">
        <v>48</v>
      </c>
      <c r="D12" s="194" t="s">
        <v>566</v>
      </c>
      <c r="E12" s="147">
        <v>3000000</v>
      </c>
      <c r="F12" s="147">
        <v>3010.386</v>
      </c>
      <c r="G12" s="84">
        <v>4.71179063</v>
      </c>
      <c r="H12" s="149"/>
    </row>
    <row r="13" spans="1:8" ht="12.75">
      <c r="A13" s="157" t="s">
        <v>633</v>
      </c>
      <c r="B13" s="146" t="s">
        <v>634</v>
      </c>
      <c r="C13" s="146" t="s">
        <v>18</v>
      </c>
      <c r="D13" s="146" t="s">
        <v>128</v>
      </c>
      <c r="E13" s="147">
        <v>2100000</v>
      </c>
      <c r="F13" s="147">
        <v>2108.4609</v>
      </c>
      <c r="G13" s="84">
        <v>3.3001171</v>
      </c>
      <c r="H13" s="76"/>
    </row>
    <row r="14" spans="1:8" ht="12.75">
      <c r="A14" s="157" t="s">
        <v>627</v>
      </c>
      <c r="B14" s="146" t="s">
        <v>628</v>
      </c>
      <c r="C14" s="146" t="s">
        <v>43</v>
      </c>
      <c r="D14" s="146" t="s">
        <v>125</v>
      </c>
      <c r="E14" s="147">
        <v>2000000</v>
      </c>
      <c r="F14" s="147">
        <v>2010.132</v>
      </c>
      <c r="G14" s="84">
        <v>3.14621484</v>
      </c>
      <c r="H14" s="76"/>
    </row>
    <row r="15" spans="1:8" ht="12.75">
      <c r="A15" s="157" t="s">
        <v>473</v>
      </c>
      <c r="B15" s="146" t="s">
        <v>472</v>
      </c>
      <c r="C15" s="146" t="s">
        <v>48</v>
      </c>
      <c r="D15" s="146" t="s">
        <v>131</v>
      </c>
      <c r="E15" s="147">
        <v>150000</v>
      </c>
      <c r="F15" s="147">
        <v>1523.43</v>
      </c>
      <c r="G15" s="84">
        <v>2.38443947</v>
      </c>
      <c r="H15" s="76"/>
    </row>
    <row r="16" spans="1:8" ht="12.75">
      <c r="A16" s="157" t="s">
        <v>139</v>
      </c>
      <c r="B16" s="146" t="s">
        <v>137</v>
      </c>
      <c r="C16" s="146" t="s">
        <v>48</v>
      </c>
      <c r="D16" s="146" t="s">
        <v>138</v>
      </c>
      <c r="E16" s="147">
        <v>150</v>
      </c>
      <c r="F16" s="147">
        <v>1511.34</v>
      </c>
      <c r="G16" s="84">
        <v>2.36551646</v>
      </c>
      <c r="H16" s="76"/>
    </row>
    <row r="17" spans="1:8" ht="12.75">
      <c r="A17" s="157" t="s">
        <v>136</v>
      </c>
      <c r="B17" s="146" t="s">
        <v>135</v>
      </c>
      <c r="C17" s="146" t="s">
        <v>48</v>
      </c>
      <c r="D17" s="146" t="s">
        <v>128</v>
      </c>
      <c r="E17" s="147">
        <v>100</v>
      </c>
      <c r="F17" s="147">
        <v>1024.783</v>
      </c>
      <c r="G17" s="84">
        <v>1.60396804</v>
      </c>
      <c r="H17" s="76"/>
    </row>
    <row r="18" spans="1:8" ht="12.75">
      <c r="A18" s="157" t="s">
        <v>134</v>
      </c>
      <c r="B18" s="146" t="s">
        <v>133</v>
      </c>
      <c r="C18" s="146" t="s">
        <v>48</v>
      </c>
      <c r="D18" s="146" t="s">
        <v>131</v>
      </c>
      <c r="E18" s="147">
        <v>100000</v>
      </c>
      <c r="F18" s="147">
        <v>1015.883</v>
      </c>
      <c r="G18" s="84">
        <v>1.59003795</v>
      </c>
      <c r="H18" s="76"/>
    </row>
    <row r="19" spans="1:8" ht="12.75">
      <c r="A19" s="157" t="s">
        <v>476</v>
      </c>
      <c r="B19" s="146" t="s">
        <v>474</v>
      </c>
      <c r="C19" s="146" t="s">
        <v>153</v>
      </c>
      <c r="D19" s="146" t="s">
        <v>475</v>
      </c>
      <c r="E19" s="147">
        <v>100</v>
      </c>
      <c r="F19" s="147">
        <v>1002.86125</v>
      </c>
      <c r="G19" s="84">
        <v>1.5696566</v>
      </c>
      <c r="H19" s="76"/>
    </row>
    <row r="20" spans="1:8" ht="12.75">
      <c r="A20" s="157" t="s">
        <v>480</v>
      </c>
      <c r="B20" s="146" t="s">
        <v>479</v>
      </c>
      <c r="C20" s="146" t="s">
        <v>48</v>
      </c>
      <c r="D20" s="146" t="s">
        <v>141</v>
      </c>
      <c r="E20" s="147">
        <v>50</v>
      </c>
      <c r="F20" s="147">
        <v>517.267</v>
      </c>
      <c r="G20" s="84">
        <v>0.80961505</v>
      </c>
      <c r="H20" s="76"/>
    </row>
    <row r="21" spans="1:8" ht="12.75">
      <c r="A21" s="157" t="s">
        <v>478</v>
      </c>
      <c r="B21" s="146" t="s">
        <v>477</v>
      </c>
      <c r="C21" s="146" t="s">
        <v>48</v>
      </c>
      <c r="D21" s="146" t="s">
        <v>141</v>
      </c>
      <c r="E21" s="147">
        <v>50</v>
      </c>
      <c r="F21" s="147">
        <v>510.8165</v>
      </c>
      <c r="G21" s="84">
        <v>0.79951886</v>
      </c>
      <c r="H21" s="76"/>
    </row>
    <row r="22" spans="1:8" ht="12.75">
      <c r="A22" s="157" t="s">
        <v>676</v>
      </c>
      <c r="B22" s="146" t="s">
        <v>677</v>
      </c>
      <c r="C22" s="146" t="s">
        <v>18</v>
      </c>
      <c r="D22" s="146" t="s">
        <v>128</v>
      </c>
      <c r="E22" s="147">
        <v>50</v>
      </c>
      <c r="F22" s="147">
        <v>506.868</v>
      </c>
      <c r="G22" s="84">
        <v>0.79333876</v>
      </c>
      <c r="H22" s="76"/>
    </row>
    <row r="23" spans="1:8" ht="12.75">
      <c r="A23" s="157" t="s">
        <v>459</v>
      </c>
      <c r="B23" s="146" t="s">
        <v>458</v>
      </c>
      <c r="C23" s="146" t="s">
        <v>48</v>
      </c>
      <c r="D23" s="146" t="s">
        <v>141</v>
      </c>
      <c r="E23" s="147">
        <v>50</v>
      </c>
      <c r="F23" s="147">
        <v>506.807</v>
      </c>
      <c r="G23" s="84">
        <v>0.79324328</v>
      </c>
      <c r="H23" s="76"/>
    </row>
    <row r="24" spans="1:8" s="109" customFormat="1" ht="12.75">
      <c r="A24" s="193" t="s">
        <v>129</v>
      </c>
      <c r="B24" s="194" t="s">
        <v>127</v>
      </c>
      <c r="C24" s="194" t="s">
        <v>48</v>
      </c>
      <c r="D24" s="194" t="s">
        <v>128</v>
      </c>
      <c r="E24" s="147">
        <v>50</v>
      </c>
      <c r="F24" s="147">
        <v>506.0625</v>
      </c>
      <c r="G24" s="84">
        <v>0.79207801</v>
      </c>
      <c r="H24" s="149"/>
    </row>
    <row r="25" spans="1:8" ht="12.75">
      <c r="A25" s="157" t="s">
        <v>132</v>
      </c>
      <c r="B25" s="146" t="s">
        <v>130</v>
      </c>
      <c r="C25" s="146" t="s">
        <v>48</v>
      </c>
      <c r="D25" s="146" t="s">
        <v>131</v>
      </c>
      <c r="E25" s="147">
        <v>50</v>
      </c>
      <c r="F25" s="147">
        <v>504.5</v>
      </c>
      <c r="G25" s="84">
        <v>0.78963242</v>
      </c>
      <c r="H25" s="76"/>
    </row>
    <row r="26" spans="1:8" ht="12.75">
      <c r="A26" s="157" t="s">
        <v>678</v>
      </c>
      <c r="B26" s="146" t="s">
        <v>679</v>
      </c>
      <c r="C26" s="146" t="s">
        <v>153</v>
      </c>
      <c r="D26" s="146" t="s">
        <v>680</v>
      </c>
      <c r="E26" s="147">
        <v>50</v>
      </c>
      <c r="F26" s="147">
        <v>501.4775</v>
      </c>
      <c r="G26" s="84">
        <v>0.78490167</v>
      </c>
      <c r="H26" s="76"/>
    </row>
    <row r="27" spans="1:8" ht="12.75">
      <c r="A27" s="157" t="s">
        <v>126</v>
      </c>
      <c r="B27" s="146" t="s">
        <v>123</v>
      </c>
      <c r="C27" s="146" t="s">
        <v>124</v>
      </c>
      <c r="D27" s="146" t="s">
        <v>125</v>
      </c>
      <c r="E27" s="147">
        <v>20</v>
      </c>
      <c r="F27" s="147">
        <v>203.0702</v>
      </c>
      <c r="G27" s="84">
        <v>0.31784106</v>
      </c>
      <c r="H27" s="76"/>
    </row>
    <row r="28" spans="1:7" ht="12.75">
      <c r="A28" s="3" t="s">
        <v>488</v>
      </c>
      <c r="B28" s="18"/>
      <c r="C28" s="18"/>
      <c r="D28" s="18"/>
      <c r="E28" s="26">
        <f>SUM(E10:E27)</f>
        <v>7651070</v>
      </c>
      <c r="F28" s="26">
        <f>SUM(F10:F27)</f>
        <v>23525.138850000003</v>
      </c>
      <c r="G28" s="43">
        <f>SUM(G10:G27)</f>
        <v>36.821035169999995</v>
      </c>
    </row>
    <row r="29" spans="1:7" ht="12.75">
      <c r="A29" s="101"/>
      <c r="B29" s="18"/>
      <c r="C29" s="18"/>
      <c r="D29" s="18"/>
      <c r="E29" s="18"/>
      <c r="F29" s="18"/>
      <c r="G29" s="29"/>
    </row>
    <row r="30" spans="1:7" ht="12.75">
      <c r="A30" s="3" t="s">
        <v>494</v>
      </c>
      <c r="B30" s="18"/>
      <c r="C30" s="18"/>
      <c r="D30" s="18"/>
      <c r="E30" s="18"/>
      <c r="F30" s="18"/>
      <c r="G30" s="29"/>
    </row>
    <row r="31" spans="1:8" ht="12.75">
      <c r="A31" s="157" t="s">
        <v>157</v>
      </c>
      <c r="B31" s="146" t="s">
        <v>154</v>
      </c>
      <c r="C31" s="146" t="s">
        <v>155</v>
      </c>
      <c r="D31" s="146" t="s">
        <v>156</v>
      </c>
      <c r="E31" s="147">
        <v>50</v>
      </c>
      <c r="F31" s="147">
        <v>507.1055</v>
      </c>
      <c r="G31" s="84">
        <v>0.79371049</v>
      </c>
      <c r="H31" s="76"/>
    </row>
    <row r="32" spans="1:7" ht="12.75">
      <c r="A32" s="54" t="s">
        <v>491</v>
      </c>
      <c r="B32" s="22"/>
      <c r="C32" s="22"/>
      <c r="D32" s="22"/>
      <c r="E32" s="26">
        <f>SUM(E31:E31)</f>
        <v>50</v>
      </c>
      <c r="F32" s="26">
        <f>SUM(F31:F31)</f>
        <v>507.1055</v>
      </c>
      <c r="G32" s="43">
        <f>SUM(G31:G31)</f>
        <v>0.79371049</v>
      </c>
    </row>
    <row r="33" spans="1:7" ht="12.75">
      <c r="A33" s="30"/>
      <c r="B33" s="18"/>
      <c r="C33" s="18"/>
      <c r="D33" s="18"/>
      <c r="E33" s="18"/>
      <c r="F33" s="18"/>
      <c r="G33" s="29"/>
    </row>
    <row r="34" spans="1:7" ht="12.75">
      <c r="A34" s="267" t="s">
        <v>631</v>
      </c>
      <c r="B34" s="18"/>
      <c r="C34" s="18"/>
      <c r="D34" s="18"/>
      <c r="E34" s="18"/>
      <c r="F34" s="18"/>
      <c r="G34" s="29"/>
    </row>
    <row r="35" spans="1:8" ht="12.75">
      <c r="A35" s="157" t="s">
        <v>567</v>
      </c>
      <c r="B35" s="146" t="s">
        <v>568</v>
      </c>
      <c r="C35" s="146" t="s">
        <v>48</v>
      </c>
      <c r="D35" s="146" t="s">
        <v>272</v>
      </c>
      <c r="E35" s="147">
        <v>6000000</v>
      </c>
      <c r="F35" s="147">
        <v>5889.696</v>
      </c>
      <c r="G35" s="84">
        <v>9.21842396</v>
      </c>
      <c r="H35" s="141"/>
    </row>
    <row r="36" spans="1:8" ht="12.75">
      <c r="A36" s="157" t="s">
        <v>700</v>
      </c>
      <c r="B36" s="146" t="s">
        <v>701</v>
      </c>
      <c r="C36" s="146" t="s">
        <v>48</v>
      </c>
      <c r="D36" s="146" t="s">
        <v>271</v>
      </c>
      <c r="E36" s="147">
        <v>5000000</v>
      </c>
      <c r="F36" s="147">
        <v>4753.145</v>
      </c>
      <c r="G36" s="84">
        <v>7.43951907</v>
      </c>
      <c r="H36" s="141"/>
    </row>
    <row r="37" spans="1:8" ht="12.75">
      <c r="A37" s="157" t="s">
        <v>702</v>
      </c>
      <c r="B37" s="146" t="s">
        <v>703</v>
      </c>
      <c r="C37" s="146" t="s">
        <v>22</v>
      </c>
      <c r="D37" s="146" t="s">
        <v>272</v>
      </c>
      <c r="E37" s="147">
        <v>5000000</v>
      </c>
      <c r="F37" s="147">
        <v>4713.195</v>
      </c>
      <c r="G37" s="84">
        <v>7.3769902</v>
      </c>
      <c r="H37" s="141"/>
    </row>
    <row r="38" spans="1:8" ht="12.75">
      <c r="A38" s="157" t="s">
        <v>698</v>
      </c>
      <c r="B38" s="146" t="s">
        <v>699</v>
      </c>
      <c r="C38" s="146" t="s">
        <v>7</v>
      </c>
      <c r="D38" s="146" t="s">
        <v>274</v>
      </c>
      <c r="E38" s="147">
        <v>5000000</v>
      </c>
      <c r="F38" s="147">
        <v>4647.075</v>
      </c>
      <c r="G38" s="84">
        <v>7.27350062</v>
      </c>
      <c r="H38" s="141"/>
    </row>
    <row r="39" spans="1:8" ht="12.75">
      <c r="A39" s="3" t="s">
        <v>491</v>
      </c>
      <c r="B39" s="146"/>
      <c r="C39" s="146"/>
      <c r="D39" s="146"/>
      <c r="E39" s="77">
        <f>SUM(E35:E38)</f>
        <v>21000000</v>
      </c>
      <c r="F39" s="77">
        <f>SUM(F35:F38)</f>
        <v>20003.111</v>
      </c>
      <c r="G39" s="95">
        <f>SUM(G35:G38)</f>
        <v>31.30843385</v>
      </c>
      <c r="H39" s="76"/>
    </row>
    <row r="40" spans="1:7" ht="12.75">
      <c r="A40" s="31"/>
      <c r="B40" s="22"/>
      <c r="C40" s="22"/>
      <c r="D40" s="22"/>
      <c r="E40" s="23"/>
      <c r="F40" s="23"/>
      <c r="G40" s="32"/>
    </row>
    <row r="41" spans="1:7" ht="12.75">
      <c r="A41" s="57" t="s">
        <v>524</v>
      </c>
      <c r="B41" s="18"/>
      <c r="C41" s="18"/>
      <c r="D41" s="18"/>
      <c r="E41" s="18"/>
      <c r="F41" s="23"/>
      <c r="G41" s="29"/>
    </row>
    <row r="42" spans="1:8" ht="12.75">
      <c r="A42" s="157" t="s">
        <v>656</v>
      </c>
      <c r="B42" s="146" t="s">
        <v>657</v>
      </c>
      <c r="C42" s="146" t="s">
        <v>43</v>
      </c>
      <c r="D42" s="146" t="s">
        <v>272</v>
      </c>
      <c r="E42" s="147">
        <v>5000000</v>
      </c>
      <c r="F42" s="147">
        <v>4970.83</v>
      </c>
      <c r="G42" s="84">
        <v>7.7802349</v>
      </c>
      <c r="H42" s="76"/>
    </row>
    <row r="43" spans="1:8" ht="12.75">
      <c r="A43" s="157" t="s">
        <v>693</v>
      </c>
      <c r="B43" s="146" t="s">
        <v>694</v>
      </c>
      <c r="C43" s="146" t="s">
        <v>43</v>
      </c>
      <c r="D43" s="146" t="s">
        <v>695</v>
      </c>
      <c r="E43" s="147">
        <v>5000000</v>
      </c>
      <c r="F43" s="147">
        <v>4734.42</v>
      </c>
      <c r="G43" s="84">
        <v>7.41021111</v>
      </c>
      <c r="H43" s="76"/>
    </row>
    <row r="44" spans="1:8" ht="12.75">
      <c r="A44" s="157" t="s">
        <v>696</v>
      </c>
      <c r="B44" s="146" t="s">
        <v>697</v>
      </c>
      <c r="C44" s="146" t="s">
        <v>43</v>
      </c>
      <c r="D44" s="146" t="s">
        <v>272</v>
      </c>
      <c r="E44" s="147">
        <v>5000000</v>
      </c>
      <c r="F44" s="147">
        <v>4704.575</v>
      </c>
      <c r="G44" s="84">
        <v>7.36349837</v>
      </c>
      <c r="H44" s="76"/>
    </row>
    <row r="45" spans="1:8" ht="12.75">
      <c r="A45" s="157" t="s">
        <v>471</v>
      </c>
      <c r="B45" s="146" t="s">
        <v>470</v>
      </c>
      <c r="C45" s="146" t="s">
        <v>43</v>
      </c>
      <c r="D45" s="146" t="s">
        <v>271</v>
      </c>
      <c r="E45" s="147">
        <v>2500000</v>
      </c>
      <c r="F45" s="147">
        <v>2414.4625</v>
      </c>
      <c r="G45" s="84">
        <v>3.77906414</v>
      </c>
      <c r="H45" s="76"/>
    </row>
    <row r="46" spans="1:7" ht="12.75">
      <c r="A46" s="54" t="s">
        <v>491</v>
      </c>
      <c r="B46" s="22"/>
      <c r="C46" s="22"/>
      <c r="D46" s="22"/>
      <c r="E46" s="26">
        <f>SUM(E42:E45)</f>
        <v>17500000</v>
      </c>
      <c r="F46" s="26">
        <f>SUM(F42:F45)</f>
        <v>16824.287500000002</v>
      </c>
      <c r="G46" s="43">
        <f>SUM(G42:G45)</f>
        <v>26.333008519999996</v>
      </c>
    </row>
    <row r="47" spans="1:7" ht="12.75">
      <c r="A47" s="54"/>
      <c r="B47" s="22"/>
      <c r="C47" s="22"/>
      <c r="D47" s="22"/>
      <c r="E47" s="26"/>
      <c r="F47" s="26"/>
      <c r="G47" s="43"/>
    </row>
    <row r="48" spans="1:7" ht="12.75">
      <c r="A48" s="54" t="s">
        <v>704</v>
      </c>
      <c r="B48" s="22"/>
      <c r="C48" s="22"/>
      <c r="D48" s="22"/>
      <c r="E48" s="26"/>
      <c r="F48" s="26"/>
      <c r="G48" s="43"/>
    </row>
    <row r="49" spans="1:8" ht="12.75">
      <c r="A49" s="157" t="s">
        <v>162</v>
      </c>
      <c r="B49" s="146" t="s">
        <v>161</v>
      </c>
      <c r="C49" s="146" t="s">
        <v>48</v>
      </c>
      <c r="D49" s="146" t="s">
        <v>128</v>
      </c>
      <c r="E49" s="147">
        <v>100</v>
      </c>
      <c r="F49" s="147">
        <v>1113.4</v>
      </c>
      <c r="G49" s="84">
        <v>1.74266944</v>
      </c>
      <c r="H49" s="76"/>
    </row>
    <row r="50" spans="1:8" ht="12.75">
      <c r="A50" s="4" t="s">
        <v>491</v>
      </c>
      <c r="B50" s="83"/>
      <c r="C50" s="83"/>
      <c r="D50" s="83"/>
      <c r="E50" s="175">
        <f>SUM(E49)</f>
        <v>100</v>
      </c>
      <c r="F50" s="77">
        <f>SUM(F49)</f>
        <v>1113.4</v>
      </c>
      <c r="G50" s="176">
        <f>SUM(G49)</f>
        <v>1.74266944</v>
      </c>
      <c r="H50" s="76"/>
    </row>
    <row r="51" spans="1:8" ht="12.75">
      <c r="A51" s="4"/>
      <c r="B51" s="83"/>
      <c r="C51" s="83"/>
      <c r="D51" s="83"/>
      <c r="E51" s="83"/>
      <c r="F51" s="147"/>
      <c r="G51" s="177"/>
      <c r="H51" s="76"/>
    </row>
    <row r="52" spans="1:8" ht="12.75">
      <c r="A52" s="3" t="s">
        <v>495</v>
      </c>
      <c r="B52" s="83"/>
      <c r="C52" s="83"/>
      <c r="D52" s="83"/>
      <c r="E52" s="83"/>
      <c r="F52" s="147"/>
      <c r="G52" s="177"/>
      <c r="H52" s="76"/>
    </row>
    <row r="53" spans="1:8" ht="12.75">
      <c r="A53" s="157" t="s">
        <v>690</v>
      </c>
      <c r="B53" s="146" t="s">
        <v>3</v>
      </c>
      <c r="C53" s="146" t="s">
        <v>4</v>
      </c>
      <c r="D53" s="146" t="s">
        <v>3</v>
      </c>
      <c r="E53" s="147">
        <v>83782739</v>
      </c>
      <c r="F53" s="147">
        <v>837.82739</v>
      </c>
      <c r="G53" s="84">
        <v>1.31134919</v>
      </c>
      <c r="H53" s="76"/>
    </row>
    <row r="54" spans="1:8" ht="12.75">
      <c r="A54" s="3" t="s">
        <v>491</v>
      </c>
      <c r="B54" s="83"/>
      <c r="C54" s="83"/>
      <c r="D54" s="83"/>
      <c r="E54" s="79">
        <f>SUM(E53)</f>
        <v>83782739</v>
      </c>
      <c r="F54" s="79">
        <f>SUM(F53)</f>
        <v>837.82739</v>
      </c>
      <c r="G54" s="102">
        <f>SUM(G53)</f>
        <v>1.31134919</v>
      </c>
      <c r="H54" s="76"/>
    </row>
    <row r="55" spans="1:8" ht="12.75">
      <c r="A55" s="3"/>
      <c r="B55" s="83"/>
      <c r="C55" s="83"/>
      <c r="D55" s="83"/>
      <c r="E55" s="79"/>
      <c r="F55" s="79"/>
      <c r="G55" s="102"/>
      <c r="H55" s="76"/>
    </row>
    <row r="56" spans="1:8" ht="12.75">
      <c r="A56" s="178" t="s">
        <v>557</v>
      </c>
      <c r="B56" s="83"/>
      <c r="C56" s="83"/>
      <c r="D56" s="83"/>
      <c r="E56" s="79">
        <f>SUM(E28,E32,E39,E46,E50,E54)</f>
        <v>129933959</v>
      </c>
      <c r="F56" s="79">
        <f>SUM(F28,F32,F39,F46,F50,F54,)</f>
        <v>62810.870240000004</v>
      </c>
      <c r="G56" s="102">
        <f>SUM(G28,G32,G39,G46,G50,G54)</f>
        <v>98.31020665999999</v>
      </c>
      <c r="H56" s="76"/>
    </row>
    <row r="57" spans="1:8" ht="12.75">
      <c r="A57" s="3" t="s">
        <v>558</v>
      </c>
      <c r="B57" s="83"/>
      <c r="C57" s="83"/>
      <c r="D57" s="83"/>
      <c r="E57" s="83"/>
      <c r="F57" s="147">
        <v>1079.6172060999966</v>
      </c>
      <c r="G57" s="84">
        <f>F57/F58*100</f>
        <v>1.689793346796415</v>
      </c>
      <c r="H57" s="76"/>
    </row>
    <row r="58" spans="1:8" ht="13.5" thickBot="1">
      <c r="A58" s="63" t="s">
        <v>559</v>
      </c>
      <c r="B58" s="103"/>
      <c r="C58" s="103"/>
      <c r="D58" s="103"/>
      <c r="E58" s="103"/>
      <c r="F58" s="172">
        <f>SUM(F56:F57)</f>
        <v>63890.4874461</v>
      </c>
      <c r="G58" s="268">
        <f>SUM(G56:G57)</f>
        <v>100.00000000679641</v>
      </c>
      <c r="H58" s="76"/>
    </row>
    <row r="59" spans="1:7" ht="12.75">
      <c r="A59" s="67"/>
      <c r="B59" s="45"/>
      <c r="C59" s="45"/>
      <c r="D59" s="45"/>
      <c r="E59" s="45"/>
      <c r="F59" s="47"/>
      <c r="G59" s="47"/>
    </row>
    <row r="60" spans="1:7" ht="12.75">
      <c r="A60" s="65" t="s">
        <v>538</v>
      </c>
      <c r="B60" s="45"/>
      <c r="C60" s="45"/>
      <c r="D60" s="45"/>
      <c r="E60" s="45"/>
      <c r="F60" s="47"/>
      <c r="G60" s="47"/>
    </row>
    <row r="61" spans="1:7" ht="12.75">
      <c r="A61" s="67"/>
      <c r="B61" s="45"/>
      <c r="C61" s="45"/>
      <c r="D61" s="45"/>
      <c r="E61" s="45"/>
      <c r="F61" s="47"/>
      <c r="G61" s="47"/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r:id="rId1"/>
  <ignoredErrors>
    <ignoredError sqref="F56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2:H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28125" style="0" customWidth="1"/>
    <col min="2" max="2" width="16.57421875" style="0" customWidth="1"/>
    <col min="3" max="3" width="22.421875" style="0" bestFit="1" customWidth="1"/>
    <col min="4" max="4" width="6.140625" style="0" customWidth="1"/>
    <col min="5" max="6" width="15.28125" style="0" bestFit="1" customWidth="1"/>
    <col min="7" max="7" width="8.140625" style="0" customWidth="1"/>
  </cols>
  <sheetData>
    <row r="1" ht="13.5" thickBot="1"/>
    <row r="2" spans="1:7" ht="12.75">
      <c r="A2" s="295" t="s">
        <v>2</v>
      </c>
      <c r="B2" s="296"/>
      <c r="C2" s="296"/>
      <c r="D2" s="296"/>
      <c r="E2" s="296"/>
      <c r="F2" s="296"/>
      <c r="G2" s="297"/>
    </row>
    <row r="3" spans="1:7" ht="12.75">
      <c r="A3" s="298" t="s">
        <v>712</v>
      </c>
      <c r="B3" s="299"/>
      <c r="C3" s="299"/>
      <c r="D3" s="299"/>
      <c r="E3" s="299"/>
      <c r="F3" s="299"/>
      <c r="G3" s="300"/>
    </row>
    <row r="4" spans="1:7" ht="12.75">
      <c r="A4" s="298" t="s">
        <v>681</v>
      </c>
      <c r="B4" s="299"/>
      <c r="C4" s="299"/>
      <c r="D4" s="299"/>
      <c r="E4" s="299"/>
      <c r="F4" s="299"/>
      <c r="G4" s="300"/>
    </row>
    <row r="5" spans="1:7" ht="12.75">
      <c r="A5" s="120"/>
      <c r="B5" s="107"/>
      <c r="C5" s="107"/>
      <c r="D5" s="107"/>
      <c r="E5" s="107"/>
      <c r="F5" s="23"/>
      <c r="G5" s="121"/>
    </row>
    <row r="6" spans="1:7" ht="12.75">
      <c r="A6" s="122" t="s">
        <v>497</v>
      </c>
      <c r="B6" s="123" t="s">
        <v>0</v>
      </c>
      <c r="C6" s="123" t="s">
        <v>498</v>
      </c>
      <c r="D6" s="123" t="s">
        <v>1</v>
      </c>
      <c r="E6" s="124" t="s">
        <v>499</v>
      </c>
      <c r="F6" s="124" t="s">
        <v>500</v>
      </c>
      <c r="G6" s="125" t="s">
        <v>501</v>
      </c>
    </row>
    <row r="7" spans="1:7" ht="12.75">
      <c r="A7" s="120"/>
      <c r="B7" s="107"/>
      <c r="C7" s="107"/>
      <c r="D7" s="107"/>
      <c r="E7" s="107"/>
      <c r="F7" s="35" t="s">
        <v>502</v>
      </c>
      <c r="G7" s="121"/>
    </row>
    <row r="8" spans="1:7" ht="12.75">
      <c r="A8" s="74" t="s">
        <v>486</v>
      </c>
      <c r="B8" s="107"/>
      <c r="C8" s="107"/>
      <c r="D8" s="107"/>
      <c r="E8" s="107"/>
      <c r="F8" s="107"/>
      <c r="G8" s="121"/>
    </row>
    <row r="9" spans="1:7" ht="12.75">
      <c r="A9" s="74" t="s">
        <v>487</v>
      </c>
      <c r="B9" s="107"/>
      <c r="C9" s="107"/>
      <c r="D9" s="107"/>
      <c r="E9" s="107"/>
      <c r="F9" s="23"/>
      <c r="G9" s="121"/>
    </row>
    <row r="10" spans="1:8" ht="12.75">
      <c r="A10" s="157" t="s">
        <v>682</v>
      </c>
      <c r="B10" s="146" t="s">
        <v>683</v>
      </c>
      <c r="C10" s="146" t="s">
        <v>13</v>
      </c>
      <c r="D10" s="146" t="s">
        <v>3</v>
      </c>
      <c r="E10" s="147">
        <v>5000</v>
      </c>
      <c r="F10" s="147">
        <v>668.9125</v>
      </c>
      <c r="G10" s="84">
        <v>2.86235581</v>
      </c>
      <c r="H10" s="76"/>
    </row>
    <row r="11" spans="1:8" ht="12.75">
      <c r="A11" s="157" t="s">
        <v>15</v>
      </c>
      <c r="B11" s="146" t="s">
        <v>14</v>
      </c>
      <c r="C11" s="146" t="s">
        <v>16</v>
      </c>
      <c r="D11" s="146" t="s">
        <v>3</v>
      </c>
      <c r="E11" s="147">
        <v>30000</v>
      </c>
      <c r="F11" s="147">
        <v>426.3</v>
      </c>
      <c r="G11" s="84">
        <v>1.82418819</v>
      </c>
      <c r="H11" s="76"/>
    </row>
    <row r="12" spans="1:8" ht="12.75">
      <c r="A12" s="157" t="s">
        <v>684</v>
      </c>
      <c r="B12" s="146" t="s">
        <v>685</v>
      </c>
      <c r="C12" s="146" t="s">
        <v>22</v>
      </c>
      <c r="D12" s="146" t="s">
        <v>3</v>
      </c>
      <c r="E12" s="147">
        <v>18700</v>
      </c>
      <c r="F12" s="147">
        <v>415.8506</v>
      </c>
      <c r="G12" s="84">
        <v>1.77947397</v>
      </c>
      <c r="H12" s="76"/>
    </row>
    <row r="13" spans="1:8" ht="12.75">
      <c r="A13" s="157" t="s">
        <v>75</v>
      </c>
      <c r="B13" s="146" t="s">
        <v>74</v>
      </c>
      <c r="C13" s="146" t="s">
        <v>38</v>
      </c>
      <c r="D13" s="146" t="s">
        <v>3</v>
      </c>
      <c r="E13" s="147">
        <v>30000</v>
      </c>
      <c r="F13" s="147">
        <v>268.35</v>
      </c>
      <c r="G13" s="84">
        <v>1.14830143</v>
      </c>
      <c r="H13" s="76"/>
    </row>
    <row r="14" spans="1:8" ht="12.75">
      <c r="A14" s="157" t="s">
        <v>797</v>
      </c>
      <c r="B14" s="146" t="s">
        <v>798</v>
      </c>
      <c r="C14" s="146" t="s">
        <v>16</v>
      </c>
      <c r="D14" s="146" t="s">
        <v>3</v>
      </c>
      <c r="E14" s="147">
        <v>2000</v>
      </c>
      <c r="F14" s="147">
        <v>250.364</v>
      </c>
      <c r="G14" s="84">
        <v>1.07133721</v>
      </c>
      <c r="H14" s="76"/>
    </row>
    <row r="15" spans="1:8" ht="12.75">
      <c r="A15" s="157" t="s">
        <v>799</v>
      </c>
      <c r="B15" s="146" t="s">
        <v>800</v>
      </c>
      <c r="C15" s="146" t="s">
        <v>26</v>
      </c>
      <c r="D15" s="146" t="s">
        <v>3</v>
      </c>
      <c r="E15" s="147">
        <v>40000</v>
      </c>
      <c r="F15" s="147">
        <v>247.96</v>
      </c>
      <c r="G15" s="84">
        <v>1.06105021</v>
      </c>
      <c r="H15" s="76"/>
    </row>
    <row r="16" spans="1:8" ht="12.75">
      <c r="A16" s="157" t="s">
        <v>686</v>
      </c>
      <c r="B16" s="146" t="s">
        <v>687</v>
      </c>
      <c r="C16" s="146" t="s">
        <v>20</v>
      </c>
      <c r="D16" s="146" t="s">
        <v>3</v>
      </c>
      <c r="E16" s="147">
        <v>100000</v>
      </c>
      <c r="F16" s="147">
        <v>169.55</v>
      </c>
      <c r="G16" s="84">
        <v>0.72552453</v>
      </c>
      <c r="H16" s="76"/>
    </row>
    <row r="17" spans="1:8" ht="12.75">
      <c r="A17" s="157" t="s">
        <v>688</v>
      </c>
      <c r="B17" s="146" t="s">
        <v>689</v>
      </c>
      <c r="C17" s="146" t="s">
        <v>38</v>
      </c>
      <c r="D17" s="146" t="s">
        <v>3</v>
      </c>
      <c r="E17" s="147">
        <v>3192</v>
      </c>
      <c r="F17" s="147">
        <v>144.6774</v>
      </c>
      <c r="G17" s="84">
        <v>0.61909173</v>
      </c>
      <c r="H17" s="76"/>
    </row>
    <row r="18" spans="1:8" ht="12.75">
      <c r="A18" s="157" t="s">
        <v>801</v>
      </c>
      <c r="B18" s="146" t="s">
        <v>802</v>
      </c>
      <c r="C18" s="146" t="s">
        <v>34</v>
      </c>
      <c r="D18" s="146" t="s">
        <v>3</v>
      </c>
      <c r="E18" s="147">
        <v>7234</v>
      </c>
      <c r="F18" s="147">
        <v>78.293582</v>
      </c>
      <c r="G18" s="84">
        <v>0.33502751</v>
      </c>
      <c r="H18" s="76"/>
    </row>
    <row r="19" spans="1:8" ht="12.75">
      <c r="A19" s="157" t="s">
        <v>803</v>
      </c>
      <c r="B19" s="146" t="s">
        <v>804</v>
      </c>
      <c r="C19" s="146" t="s">
        <v>176</v>
      </c>
      <c r="D19" s="146" t="s">
        <v>3</v>
      </c>
      <c r="E19" s="147">
        <v>5591</v>
      </c>
      <c r="F19" s="147">
        <v>54.7918</v>
      </c>
      <c r="G19" s="84">
        <v>0.2344606</v>
      </c>
      <c r="H19" s="76"/>
    </row>
    <row r="20" spans="1:7" ht="12.75">
      <c r="A20" s="74" t="s">
        <v>488</v>
      </c>
      <c r="B20" s="126"/>
      <c r="C20" s="126"/>
      <c r="D20" s="126"/>
      <c r="E20" s="26">
        <f>SUM(E10:E19)</f>
        <v>241717</v>
      </c>
      <c r="F20" s="26">
        <f>SUM(F10:F19)</f>
        <v>2725.0498820000003</v>
      </c>
      <c r="G20" s="43">
        <f>SUM(G10:G19)</f>
        <v>11.660811189999997</v>
      </c>
    </row>
    <row r="21" spans="1:7" ht="12.75">
      <c r="A21" s="127"/>
      <c r="B21" s="126"/>
      <c r="C21" s="126"/>
      <c r="D21" s="126"/>
      <c r="E21" s="50"/>
      <c r="F21" s="49"/>
      <c r="G21" s="86"/>
    </row>
    <row r="22" spans="1:7" ht="12.75">
      <c r="A22" s="128" t="s">
        <v>612</v>
      </c>
      <c r="B22" s="126"/>
      <c r="C22" s="126"/>
      <c r="D22" s="126"/>
      <c r="E22" s="50"/>
      <c r="F22" s="50" t="s">
        <v>490</v>
      </c>
      <c r="G22" s="86" t="s">
        <v>490</v>
      </c>
    </row>
    <row r="23" spans="1:7" ht="12.75">
      <c r="A23" s="74" t="s">
        <v>488</v>
      </c>
      <c r="B23" s="126"/>
      <c r="C23" s="126"/>
      <c r="D23" s="126"/>
      <c r="E23" s="26"/>
      <c r="F23" s="51">
        <v>0</v>
      </c>
      <c r="G23" s="87">
        <v>0</v>
      </c>
    </row>
    <row r="24" spans="1:7" ht="12.75">
      <c r="A24" s="74"/>
      <c r="B24" s="126"/>
      <c r="C24" s="126"/>
      <c r="D24" s="126"/>
      <c r="E24" s="50"/>
      <c r="F24" s="49"/>
      <c r="G24" s="86"/>
    </row>
    <row r="25" spans="1:7" ht="12.75">
      <c r="A25" s="74" t="s">
        <v>525</v>
      </c>
      <c r="B25" s="126"/>
      <c r="C25" s="126"/>
      <c r="D25" s="126"/>
      <c r="E25" s="50"/>
      <c r="F25" s="50" t="s">
        <v>490</v>
      </c>
      <c r="G25" s="86" t="s">
        <v>490</v>
      </c>
    </row>
    <row r="26" spans="1:7" ht="12.75">
      <c r="A26" s="74" t="s">
        <v>515</v>
      </c>
      <c r="B26" s="126"/>
      <c r="C26" s="126"/>
      <c r="D26" s="126"/>
      <c r="E26" s="50"/>
      <c r="F26" s="51">
        <v>0</v>
      </c>
      <c r="G26" s="87">
        <v>0</v>
      </c>
    </row>
    <row r="27" spans="1:7" ht="12.75">
      <c r="A27" s="74"/>
      <c r="B27" s="126"/>
      <c r="C27" s="126"/>
      <c r="D27" s="126"/>
      <c r="E27" s="50"/>
      <c r="F27" s="51"/>
      <c r="G27" s="87"/>
    </row>
    <row r="28" spans="1:7" ht="12.75">
      <c r="A28" s="74" t="s">
        <v>494</v>
      </c>
      <c r="B28" s="126"/>
      <c r="C28" s="126"/>
      <c r="D28" s="126"/>
      <c r="E28" s="126"/>
      <c r="F28" s="50" t="s">
        <v>490</v>
      </c>
      <c r="G28" s="86" t="s">
        <v>490</v>
      </c>
    </row>
    <row r="29" spans="1:7" ht="12.75">
      <c r="A29" s="74" t="s">
        <v>488</v>
      </c>
      <c r="B29" s="126"/>
      <c r="C29" s="126"/>
      <c r="D29" s="126"/>
      <c r="E29" s="50"/>
      <c r="F29" s="51">
        <v>0</v>
      </c>
      <c r="G29" s="87">
        <v>0</v>
      </c>
    </row>
    <row r="30" spans="1:7" ht="12.75">
      <c r="A30" s="127"/>
      <c r="B30" s="126"/>
      <c r="C30" s="126"/>
      <c r="D30" s="126"/>
      <c r="E30" s="50"/>
      <c r="F30" s="49"/>
      <c r="G30" s="86"/>
    </row>
    <row r="31" spans="1:7" ht="12.75">
      <c r="A31" s="74" t="s">
        <v>526</v>
      </c>
      <c r="B31" s="126"/>
      <c r="C31" s="126"/>
      <c r="D31" s="126"/>
      <c r="E31" s="50"/>
      <c r="F31" s="50" t="s">
        <v>490</v>
      </c>
      <c r="G31" s="86" t="s">
        <v>490</v>
      </c>
    </row>
    <row r="32" spans="1:7" ht="12.75">
      <c r="A32" s="74" t="s">
        <v>491</v>
      </c>
      <c r="B32" s="126"/>
      <c r="C32" s="126"/>
      <c r="D32" s="126"/>
      <c r="E32" s="50"/>
      <c r="F32" s="51">
        <v>0</v>
      </c>
      <c r="G32" s="87">
        <v>0</v>
      </c>
    </row>
    <row r="33" spans="1:7" ht="12.75">
      <c r="A33" s="127"/>
      <c r="B33" s="126"/>
      <c r="C33" s="126"/>
      <c r="D33" s="126"/>
      <c r="E33" s="50"/>
      <c r="F33" s="49"/>
      <c r="G33" s="86"/>
    </row>
    <row r="34" spans="1:7" ht="12.75">
      <c r="A34" s="74" t="s">
        <v>510</v>
      </c>
      <c r="B34" s="126"/>
      <c r="C34" s="126"/>
      <c r="D34" s="126"/>
      <c r="E34" s="50"/>
      <c r="F34" s="49"/>
      <c r="G34" s="86"/>
    </row>
    <row r="35" spans="1:7" ht="12.75">
      <c r="A35" s="143" t="s">
        <v>495</v>
      </c>
      <c r="B35" s="126"/>
      <c r="C35" s="126"/>
      <c r="D35" s="126"/>
      <c r="E35" s="50"/>
      <c r="F35" s="49"/>
      <c r="G35" s="173"/>
    </row>
    <row r="36" spans="1:8" ht="12.75">
      <c r="A36" s="146" t="s">
        <v>690</v>
      </c>
      <c r="B36" s="146" t="s">
        <v>3</v>
      </c>
      <c r="C36" s="146" t="s">
        <v>4</v>
      </c>
      <c r="D36" s="146" t="s">
        <v>3</v>
      </c>
      <c r="E36" s="147">
        <v>2053131481</v>
      </c>
      <c r="F36" s="147">
        <v>20531.31481</v>
      </c>
      <c r="G36" s="167">
        <v>87.85592777</v>
      </c>
      <c r="H36" s="76"/>
    </row>
    <row r="37" spans="1:7" ht="12.75">
      <c r="A37" s="143" t="s">
        <v>488</v>
      </c>
      <c r="B37" s="106"/>
      <c r="C37" s="106"/>
      <c r="D37" s="106"/>
      <c r="E37" s="25">
        <f>SUM(E36)</f>
        <v>2053131481</v>
      </c>
      <c r="F37" s="26">
        <f>SUM(F36)</f>
        <v>20531.31481</v>
      </c>
      <c r="G37" s="168">
        <f>G36</f>
        <v>87.85592777</v>
      </c>
    </row>
    <row r="38" spans="1:7" ht="12.75">
      <c r="A38" s="107"/>
      <c r="B38" s="107"/>
      <c r="C38" s="107"/>
      <c r="D38" s="107"/>
      <c r="E38" s="23"/>
      <c r="F38" s="26"/>
      <c r="G38" s="174"/>
    </row>
    <row r="39" spans="1:7" ht="12.75">
      <c r="A39" s="74" t="s">
        <v>505</v>
      </c>
      <c r="B39" s="107"/>
      <c r="C39" s="107"/>
      <c r="D39" s="107"/>
      <c r="E39" s="25">
        <f>SUM(E37,E20)</f>
        <v>2053373198</v>
      </c>
      <c r="F39" s="25">
        <f>SUM(F37,F32,F29,F26,F23,F20)</f>
        <v>23256.364692</v>
      </c>
      <c r="G39" s="33">
        <f>SUM(G20,G23,G26,G29,G32,G37)</f>
        <v>99.51673896</v>
      </c>
    </row>
    <row r="40" spans="1:7" ht="12.75">
      <c r="A40" s="74" t="s">
        <v>506</v>
      </c>
      <c r="B40" s="107"/>
      <c r="C40" s="107"/>
      <c r="D40" s="107"/>
      <c r="E40" s="23"/>
      <c r="F40" s="26">
        <v>112.93471760000229</v>
      </c>
      <c r="G40" s="43">
        <f>F40/F41*100</f>
        <v>0.4832610324364676</v>
      </c>
    </row>
    <row r="41" spans="1:7" ht="13.5" thickBot="1">
      <c r="A41" s="129" t="s">
        <v>507</v>
      </c>
      <c r="B41" s="130"/>
      <c r="C41" s="130"/>
      <c r="D41" s="130"/>
      <c r="E41" s="92"/>
      <c r="F41" s="93">
        <f>SUM(F39:F40)</f>
        <v>23369.2994096</v>
      </c>
      <c r="G41" s="94">
        <f>SUM(G39:G40)</f>
        <v>99.99999999243647</v>
      </c>
    </row>
    <row r="42" spans="1:7" ht="12.75">
      <c r="A42" s="109"/>
      <c r="B42" s="109"/>
      <c r="C42" s="109"/>
      <c r="D42" s="109"/>
      <c r="E42" s="109"/>
      <c r="F42" s="109"/>
      <c r="G42" s="109"/>
    </row>
    <row r="43" spans="1:7" ht="12.75">
      <c r="A43" s="131" t="s">
        <v>807</v>
      </c>
      <c r="B43" s="109"/>
      <c r="C43" s="109"/>
      <c r="D43" s="109"/>
      <c r="E43" s="109"/>
      <c r="F43" s="109"/>
      <c r="G43" s="109"/>
    </row>
    <row r="45" ht="12.75">
      <c r="A45" s="266" t="s">
        <v>484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2" width="15.00390625" style="0" customWidth="1"/>
    <col min="3" max="3" width="21.7109375" style="0" bestFit="1" customWidth="1"/>
    <col min="4" max="4" width="6.140625" style="0" bestFit="1" customWidth="1"/>
    <col min="5" max="5" width="14.421875" style="0" bestFit="1" customWidth="1"/>
    <col min="6" max="6" width="15.421875" style="0" bestFit="1" customWidth="1"/>
    <col min="7" max="7" width="10.57421875" style="0" bestFit="1" customWidth="1"/>
  </cols>
  <sheetData>
    <row r="1" ht="13.5" thickBot="1"/>
    <row r="2" spans="1:7" ht="15" customHeight="1">
      <c r="A2" s="269" t="s">
        <v>2</v>
      </c>
      <c r="B2" s="270"/>
      <c r="C2" s="270"/>
      <c r="D2" s="270"/>
      <c r="E2" s="270"/>
      <c r="F2" s="270"/>
      <c r="G2" s="271"/>
    </row>
    <row r="3" spans="1:7" ht="15" customHeight="1">
      <c r="A3" s="272" t="s">
        <v>712</v>
      </c>
      <c r="B3" s="273"/>
      <c r="C3" s="273"/>
      <c r="D3" s="273"/>
      <c r="E3" s="273"/>
      <c r="F3" s="273"/>
      <c r="G3" s="274"/>
    </row>
    <row r="4" spans="1:7" ht="13.5" customHeight="1">
      <c r="A4" s="272" t="s">
        <v>485</v>
      </c>
      <c r="B4" s="275"/>
      <c r="C4" s="275"/>
      <c r="D4" s="275"/>
      <c r="E4" s="275"/>
      <c r="F4" s="275"/>
      <c r="G4" s="276"/>
    </row>
    <row r="5" spans="1:7" ht="15" customHeight="1">
      <c r="A5" s="30"/>
      <c r="B5" s="18"/>
      <c r="C5" s="18"/>
      <c r="D5" s="18"/>
      <c r="E5" s="18"/>
      <c r="F5" s="18"/>
      <c r="G5" s="29"/>
    </row>
    <row r="6" spans="1:7" ht="28.5" customHeight="1">
      <c r="A6" s="3" t="s">
        <v>497</v>
      </c>
      <c r="B6" s="21" t="s">
        <v>0</v>
      </c>
      <c r="C6" s="21" t="s">
        <v>498</v>
      </c>
      <c r="D6" s="21" t="s">
        <v>1</v>
      </c>
      <c r="E6" s="35" t="s">
        <v>499</v>
      </c>
      <c r="F6" s="35" t="s">
        <v>500</v>
      </c>
      <c r="G6" s="36" t="s">
        <v>501</v>
      </c>
    </row>
    <row r="7" spans="1:7" ht="13.5" customHeight="1">
      <c r="A7" s="5"/>
      <c r="B7" s="27"/>
      <c r="C7" s="28"/>
      <c r="D7" s="27"/>
      <c r="E7" s="27"/>
      <c r="F7" s="35" t="s">
        <v>502</v>
      </c>
      <c r="G7" s="37"/>
    </row>
    <row r="8" spans="1:7" ht="10.5" customHeight="1">
      <c r="A8" s="3" t="s">
        <v>486</v>
      </c>
      <c r="B8" s="18"/>
      <c r="C8" s="18"/>
      <c r="D8" s="18"/>
      <c r="E8" s="18"/>
      <c r="F8" s="18"/>
      <c r="G8" s="29"/>
    </row>
    <row r="9" spans="1:7" ht="12" customHeight="1">
      <c r="A9" s="3" t="s">
        <v>487</v>
      </c>
      <c r="B9" s="18"/>
      <c r="C9" s="18"/>
      <c r="D9" s="18"/>
      <c r="E9" s="18"/>
      <c r="F9" s="18"/>
      <c r="G9" s="29"/>
    </row>
    <row r="10" spans="1:8" ht="10.5" customHeight="1">
      <c r="A10" s="157" t="s">
        <v>57</v>
      </c>
      <c r="B10" s="146" t="s">
        <v>56</v>
      </c>
      <c r="C10" s="146" t="s">
        <v>22</v>
      </c>
      <c r="D10" s="146"/>
      <c r="E10" s="147">
        <v>7500</v>
      </c>
      <c r="F10" s="147">
        <v>2256.09</v>
      </c>
      <c r="G10" s="84">
        <v>4.89614263</v>
      </c>
      <c r="H10" s="76"/>
    </row>
    <row r="11" spans="1:8" ht="10.5" customHeight="1">
      <c r="A11" s="157" t="s">
        <v>86</v>
      </c>
      <c r="B11" s="146" t="s">
        <v>85</v>
      </c>
      <c r="C11" s="146" t="s">
        <v>20</v>
      </c>
      <c r="D11" s="146"/>
      <c r="E11" s="147">
        <v>175000</v>
      </c>
      <c r="F11" s="147">
        <v>2022.5625</v>
      </c>
      <c r="G11" s="84">
        <v>4.38934373</v>
      </c>
      <c r="H11" s="76"/>
    </row>
    <row r="12" spans="1:8" ht="10.5" customHeight="1">
      <c r="A12" s="157" t="s">
        <v>92</v>
      </c>
      <c r="B12" s="146" t="s">
        <v>91</v>
      </c>
      <c r="C12" s="146" t="s">
        <v>43</v>
      </c>
      <c r="D12" s="146"/>
      <c r="E12" s="147">
        <v>185000</v>
      </c>
      <c r="F12" s="147">
        <v>1890.0525</v>
      </c>
      <c r="G12" s="84">
        <v>4.10177193</v>
      </c>
      <c r="H12" s="76"/>
    </row>
    <row r="13" spans="1:8" ht="10.5" customHeight="1">
      <c r="A13" s="157" t="s">
        <v>94</v>
      </c>
      <c r="B13" s="146" t="s">
        <v>93</v>
      </c>
      <c r="C13" s="146" t="s">
        <v>16</v>
      </c>
      <c r="D13" s="146"/>
      <c r="E13" s="147">
        <v>30843</v>
      </c>
      <c r="F13" s="147">
        <v>1823.900805</v>
      </c>
      <c r="G13" s="84">
        <v>3.95821022</v>
      </c>
      <c r="H13" s="76"/>
    </row>
    <row r="14" spans="1:8" ht="10.5" customHeight="1">
      <c r="A14" s="157" t="s">
        <v>25</v>
      </c>
      <c r="B14" s="146" t="s">
        <v>24</v>
      </c>
      <c r="C14" s="146" t="s">
        <v>26</v>
      </c>
      <c r="D14" s="146"/>
      <c r="E14" s="147">
        <v>114929</v>
      </c>
      <c r="F14" s="147">
        <v>1701.523845</v>
      </c>
      <c r="G14" s="84">
        <v>3.69262904</v>
      </c>
      <c r="H14" s="76"/>
    </row>
    <row r="15" spans="1:8" ht="10.5" customHeight="1">
      <c r="A15" s="157" t="s">
        <v>96</v>
      </c>
      <c r="B15" s="146" t="s">
        <v>95</v>
      </c>
      <c r="C15" s="146" t="s">
        <v>22</v>
      </c>
      <c r="D15" s="146"/>
      <c r="E15" s="147">
        <v>115000</v>
      </c>
      <c r="F15" s="147">
        <v>1613.795</v>
      </c>
      <c r="G15" s="84">
        <v>3.50224082</v>
      </c>
      <c r="H15" s="76"/>
    </row>
    <row r="16" spans="1:8" ht="10.5" customHeight="1">
      <c r="A16" s="157" t="s">
        <v>88</v>
      </c>
      <c r="B16" s="146" t="s">
        <v>87</v>
      </c>
      <c r="C16" s="146" t="s">
        <v>22</v>
      </c>
      <c r="D16" s="146"/>
      <c r="E16" s="147">
        <v>40000</v>
      </c>
      <c r="F16" s="147">
        <v>1462.3</v>
      </c>
      <c r="G16" s="84">
        <v>3.17346798</v>
      </c>
      <c r="H16" s="76"/>
    </row>
    <row r="17" spans="1:8" ht="10.5" customHeight="1">
      <c r="A17" s="157" t="s">
        <v>118</v>
      </c>
      <c r="B17" s="146" t="s">
        <v>117</v>
      </c>
      <c r="C17" s="146" t="s">
        <v>22</v>
      </c>
      <c r="D17" s="146"/>
      <c r="E17" s="147">
        <v>250000</v>
      </c>
      <c r="F17" s="147">
        <v>1455.25</v>
      </c>
      <c r="G17" s="84">
        <v>3.15816814</v>
      </c>
      <c r="H17" s="76"/>
    </row>
    <row r="18" spans="1:8" ht="10.5" customHeight="1">
      <c r="A18" s="157" t="s">
        <v>28</v>
      </c>
      <c r="B18" s="146" t="s">
        <v>27</v>
      </c>
      <c r="C18" s="146" t="s">
        <v>29</v>
      </c>
      <c r="D18" s="146"/>
      <c r="E18" s="147">
        <v>30290</v>
      </c>
      <c r="F18" s="147">
        <v>1422.05492</v>
      </c>
      <c r="G18" s="84">
        <v>3.08612853</v>
      </c>
      <c r="H18" s="76"/>
    </row>
    <row r="19" spans="1:8" ht="10.5" customHeight="1">
      <c r="A19" s="157" t="s">
        <v>106</v>
      </c>
      <c r="B19" s="146" t="s">
        <v>105</v>
      </c>
      <c r="C19" s="146" t="s">
        <v>107</v>
      </c>
      <c r="D19" s="146"/>
      <c r="E19" s="147">
        <v>104934</v>
      </c>
      <c r="F19" s="147">
        <v>1406.6927369999999</v>
      </c>
      <c r="G19" s="84">
        <v>3.05278969</v>
      </c>
      <c r="H19" s="76"/>
    </row>
    <row r="20" spans="1:8" ht="10.5" customHeight="1">
      <c r="A20" s="157" t="s">
        <v>23</v>
      </c>
      <c r="B20" s="146" t="s">
        <v>21</v>
      </c>
      <c r="C20" s="146" t="s">
        <v>22</v>
      </c>
      <c r="D20" s="146"/>
      <c r="E20" s="147">
        <v>50000</v>
      </c>
      <c r="F20" s="147">
        <v>1404.275</v>
      </c>
      <c r="G20" s="84">
        <v>3.04754274</v>
      </c>
      <c r="H20" s="76"/>
    </row>
    <row r="21" spans="1:8" ht="10.5" customHeight="1">
      <c r="A21" s="157" t="s">
        <v>109</v>
      </c>
      <c r="B21" s="146" t="s">
        <v>108</v>
      </c>
      <c r="C21" s="146" t="s">
        <v>110</v>
      </c>
      <c r="D21" s="146"/>
      <c r="E21" s="147">
        <v>7500</v>
      </c>
      <c r="F21" s="147">
        <v>1395.1275</v>
      </c>
      <c r="G21" s="84">
        <v>3.02769093</v>
      </c>
      <c r="H21" s="76"/>
    </row>
    <row r="22" spans="1:8" ht="10.5" customHeight="1">
      <c r="A22" s="157" t="s">
        <v>19</v>
      </c>
      <c r="B22" s="146" t="s">
        <v>17</v>
      </c>
      <c r="C22" s="146" t="s">
        <v>18</v>
      </c>
      <c r="D22" s="146"/>
      <c r="E22" s="147">
        <v>28983</v>
      </c>
      <c r="F22" s="242">
        <v>1288.2508755</v>
      </c>
      <c r="G22" s="84">
        <v>2.79574841</v>
      </c>
      <c r="H22" s="76"/>
    </row>
    <row r="23" spans="1:8" ht="10.5" customHeight="1">
      <c r="A23" s="157" t="s">
        <v>69</v>
      </c>
      <c r="B23" s="146" t="s">
        <v>68</v>
      </c>
      <c r="C23" s="146" t="s">
        <v>20</v>
      </c>
      <c r="D23" s="146"/>
      <c r="E23" s="147">
        <v>24480</v>
      </c>
      <c r="F23" s="242">
        <v>1283.58432</v>
      </c>
      <c r="G23" s="84">
        <v>2.7856211</v>
      </c>
      <c r="H23" s="76"/>
    </row>
    <row r="24" spans="1:8" ht="10.5" customHeight="1">
      <c r="A24" s="157" t="s">
        <v>49</v>
      </c>
      <c r="B24" s="146" t="s">
        <v>47</v>
      </c>
      <c r="C24" s="146" t="s">
        <v>48</v>
      </c>
      <c r="D24" s="146"/>
      <c r="E24" s="147">
        <v>101218</v>
      </c>
      <c r="F24" s="242">
        <v>1212.794076</v>
      </c>
      <c r="G24" s="84">
        <v>2.63199286</v>
      </c>
      <c r="H24" s="76"/>
    </row>
    <row r="25" spans="1:8" ht="10.5" customHeight="1">
      <c r="A25" s="157" t="s">
        <v>122</v>
      </c>
      <c r="B25" s="146" t="s">
        <v>121</v>
      </c>
      <c r="C25" s="146" t="s">
        <v>38</v>
      </c>
      <c r="D25" s="146"/>
      <c r="E25" s="147">
        <v>21264</v>
      </c>
      <c r="F25" s="242">
        <v>1161.801168</v>
      </c>
      <c r="G25" s="84">
        <v>2.5213286</v>
      </c>
      <c r="H25" s="76"/>
    </row>
    <row r="26" spans="1:8" ht="10.5" customHeight="1">
      <c r="A26" s="157" t="s">
        <v>33</v>
      </c>
      <c r="B26" s="146" t="s">
        <v>32</v>
      </c>
      <c r="C26" s="146" t="s">
        <v>34</v>
      </c>
      <c r="D26" s="146"/>
      <c r="E26" s="147">
        <v>100000</v>
      </c>
      <c r="F26" s="242">
        <v>1148.7</v>
      </c>
      <c r="G26" s="84">
        <v>2.49289658</v>
      </c>
      <c r="H26" s="76"/>
    </row>
    <row r="27" spans="1:8" ht="10.5" customHeight="1">
      <c r="A27" s="157" t="s">
        <v>53</v>
      </c>
      <c r="B27" s="146" t="s">
        <v>52</v>
      </c>
      <c r="C27" s="146" t="s">
        <v>48</v>
      </c>
      <c r="D27" s="146"/>
      <c r="E27" s="147">
        <v>60615</v>
      </c>
      <c r="F27" s="242">
        <v>1126.10547</v>
      </c>
      <c r="G27" s="84">
        <v>2.44386217</v>
      </c>
      <c r="H27" s="76"/>
    </row>
    <row r="28" spans="1:8" ht="10.5" customHeight="1">
      <c r="A28" s="157" t="s">
        <v>61</v>
      </c>
      <c r="B28" s="146" t="s">
        <v>60</v>
      </c>
      <c r="C28" s="146" t="s">
        <v>38</v>
      </c>
      <c r="D28" s="146"/>
      <c r="E28" s="147">
        <v>500000</v>
      </c>
      <c r="F28" s="242">
        <v>1087.5</v>
      </c>
      <c r="G28" s="84">
        <v>2.36008099</v>
      </c>
      <c r="H28" s="76"/>
    </row>
    <row r="29" spans="1:8" ht="10.5" customHeight="1">
      <c r="A29" s="157" t="s">
        <v>40</v>
      </c>
      <c r="B29" s="146" t="s">
        <v>39</v>
      </c>
      <c r="C29" s="146" t="s">
        <v>20</v>
      </c>
      <c r="D29" s="146"/>
      <c r="E29" s="147">
        <v>26237</v>
      </c>
      <c r="F29" s="242">
        <v>1028.910192</v>
      </c>
      <c r="G29" s="84">
        <v>2.23293001</v>
      </c>
      <c r="H29" s="76"/>
    </row>
    <row r="30" spans="1:8" ht="10.5" customHeight="1">
      <c r="A30" s="157" t="s">
        <v>104</v>
      </c>
      <c r="B30" s="146" t="s">
        <v>103</v>
      </c>
      <c r="C30" s="146" t="s">
        <v>26</v>
      </c>
      <c r="D30" s="146"/>
      <c r="E30" s="147">
        <v>125000</v>
      </c>
      <c r="F30" s="242">
        <v>994.8125</v>
      </c>
      <c r="G30" s="84">
        <v>2.15893156</v>
      </c>
      <c r="H30" s="76"/>
    </row>
    <row r="31" spans="1:8" ht="10.5" customHeight="1">
      <c r="A31" s="157" t="s">
        <v>55</v>
      </c>
      <c r="B31" s="146" t="s">
        <v>54</v>
      </c>
      <c r="C31" s="146" t="s">
        <v>34</v>
      </c>
      <c r="D31" s="146"/>
      <c r="E31" s="147">
        <v>100008</v>
      </c>
      <c r="F31" s="242">
        <v>987.82902</v>
      </c>
      <c r="G31" s="84">
        <v>2.14377608</v>
      </c>
      <c r="H31" s="76"/>
    </row>
    <row r="32" spans="1:8" ht="10.5" customHeight="1">
      <c r="A32" s="157" t="s">
        <v>98</v>
      </c>
      <c r="B32" s="146" t="s">
        <v>97</v>
      </c>
      <c r="C32" s="146" t="s">
        <v>38</v>
      </c>
      <c r="D32" s="146"/>
      <c r="E32" s="147">
        <v>1400</v>
      </c>
      <c r="F32" s="242">
        <v>968.7825</v>
      </c>
      <c r="G32" s="84">
        <v>2.10244153</v>
      </c>
      <c r="H32" s="76"/>
    </row>
    <row r="33" spans="1:8" ht="10.5" customHeight="1">
      <c r="A33" s="157" t="s">
        <v>67</v>
      </c>
      <c r="B33" s="146" t="s">
        <v>66</v>
      </c>
      <c r="C33" s="146" t="s">
        <v>7</v>
      </c>
      <c r="D33" s="146"/>
      <c r="E33" s="147">
        <v>225000</v>
      </c>
      <c r="F33" s="242">
        <v>894.6</v>
      </c>
      <c r="G33" s="84">
        <v>1.94145145</v>
      </c>
      <c r="H33" s="76"/>
    </row>
    <row r="34" spans="1:8" ht="10.5" customHeight="1">
      <c r="A34" s="157" t="s">
        <v>37</v>
      </c>
      <c r="B34" s="146" t="s">
        <v>36</v>
      </c>
      <c r="C34" s="146" t="s">
        <v>38</v>
      </c>
      <c r="D34" s="146"/>
      <c r="E34" s="147">
        <v>3700</v>
      </c>
      <c r="F34" s="242">
        <v>894.5897</v>
      </c>
      <c r="G34" s="84">
        <v>1.9414291</v>
      </c>
      <c r="H34" s="76"/>
    </row>
    <row r="35" spans="1:8" ht="10.5" customHeight="1">
      <c r="A35" s="157" t="s">
        <v>116</v>
      </c>
      <c r="B35" s="146" t="s">
        <v>115</v>
      </c>
      <c r="C35" s="146" t="s">
        <v>16</v>
      </c>
      <c r="D35" s="146"/>
      <c r="E35" s="147">
        <v>99111</v>
      </c>
      <c r="F35" s="242">
        <v>862.5134775</v>
      </c>
      <c r="G35" s="84">
        <v>1.87181762</v>
      </c>
      <c r="H35" s="76"/>
    </row>
    <row r="36" spans="1:8" ht="10.5" customHeight="1">
      <c r="A36" s="157" t="s">
        <v>42</v>
      </c>
      <c r="B36" s="146" t="s">
        <v>41</v>
      </c>
      <c r="C36" s="146" t="s">
        <v>43</v>
      </c>
      <c r="D36" s="146"/>
      <c r="E36" s="147">
        <v>230000</v>
      </c>
      <c r="F36" s="242">
        <v>846.63</v>
      </c>
      <c r="G36" s="84">
        <v>1.83734746</v>
      </c>
      <c r="H36" s="76"/>
    </row>
    <row r="37" spans="1:8" ht="10.5" customHeight="1">
      <c r="A37" s="157" t="s">
        <v>120</v>
      </c>
      <c r="B37" s="146" t="s">
        <v>119</v>
      </c>
      <c r="C37" s="146" t="s">
        <v>20</v>
      </c>
      <c r="D37" s="146"/>
      <c r="E37" s="147">
        <v>22833</v>
      </c>
      <c r="F37" s="242">
        <v>707.937165</v>
      </c>
      <c r="G37" s="84">
        <v>1.53635774</v>
      </c>
      <c r="H37" s="76"/>
    </row>
    <row r="38" spans="1:8" ht="10.5" customHeight="1">
      <c r="A38" s="157" t="s">
        <v>6</v>
      </c>
      <c r="B38" s="146" t="s">
        <v>35</v>
      </c>
      <c r="C38" s="146" t="s">
        <v>7</v>
      </c>
      <c r="D38" s="146"/>
      <c r="E38" s="147">
        <v>15608</v>
      </c>
      <c r="F38" s="242">
        <v>665.400256</v>
      </c>
      <c r="G38" s="84">
        <v>1.44404459</v>
      </c>
      <c r="H38" s="76"/>
    </row>
    <row r="39" spans="1:8" ht="10.5" customHeight="1">
      <c r="A39" s="157" t="s">
        <v>65</v>
      </c>
      <c r="B39" s="146" t="s">
        <v>64</v>
      </c>
      <c r="C39" s="146" t="s">
        <v>22</v>
      </c>
      <c r="D39" s="146"/>
      <c r="E39" s="147">
        <v>15000</v>
      </c>
      <c r="F39" s="242">
        <v>604.8075</v>
      </c>
      <c r="G39" s="84">
        <v>1.31254683</v>
      </c>
      <c r="H39" s="76"/>
    </row>
    <row r="40" spans="1:8" ht="10.5" customHeight="1">
      <c r="A40" s="157" t="s">
        <v>51</v>
      </c>
      <c r="B40" s="146" t="s">
        <v>50</v>
      </c>
      <c r="C40" s="146" t="s">
        <v>20</v>
      </c>
      <c r="D40" s="146"/>
      <c r="E40" s="147">
        <v>56000</v>
      </c>
      <c r="F40" s="242">
        <v>604.548</v>
      </c>
      <c r="G40" s="84">
        <v>1.31198367</v>
      </c>
      <c r="H40" s="76"/>
    </row>
    <row r="41" spans="1:8" ht="10.5" customHeight="1">
      <c r="A41" s="157" t="s">
        <v>79</v>
      </c>
      <c r="B41" s="146" t="s">
        <v>78</v>
      </c>
      <c r="C41" s="146" t="s">
        <v>34</v>
      </c>
      <c r="D41" s="146"/>
      <c r="E41" s="147">
        <v>140000</v>
      </c>
      <c r="F41" s="242">
        <v>593.04</v>
      </c>
      <c r="G41" s="84">
        <v>1.28700913</v>
      </c>
      <c r="H41" s="76"/>
    </row>
    <row r="42" spans="1:8" ht="10.5" customHeight="1">
      <c r="A42" s="157" t="s">
        <v>90</v>
      </c>
      <c r="B42" s="146" t="s">
        <v>89</v>
      </c>
      <c r="C42" s="146" t="s">
        <v>20</v>
      </c>
      <c r="D42" s="146"/>
      <c r="E42" s="147">
        <v>200000</v>
      </c>
      <c r="F42" s="242">
        <v>570.5</v>
      </c>
      <c r="G42" s="84">
        <v>1.23809306</v>
      </c>
      <c r="H42" s="76"/>
    </row>
    <row r="43" spans="1:8" ht="10.5" customHeight="1">
      <c r="A43" s="157" t="s">
        <v>63</v>
      </c>
      <c r="B43" s="146" t="s">
        <v>62</v>
      </c>
      <c r="C43" s="146" t="s">
        <v>34</v>
      </c>
      <c r="D43" s="146"/>
      <c r="E43" s="147">
        <v>12000</v>
      </c>
      <c r="F43" s="242">
        <v>544.806</v>
      </c>
      <c r="G43" s="84">
        <v>1.18233221</v>
      </c>
      <c r="H43" s="76"/>
    </row>
    <row r="44" spans="1:8" ht="10.5" customHeight="1">
      <c r="A44" s="157" t="s">
        <v>112</v>
      </c>
      <c r="B44" s="146" t="s">
        <v>111</v>
      </c>
      <c r="C44" s="146" t="s">
        <v>34</v>
      </c>
      <c r="D44" s="146"/>
      <c r="E44" s="147">
        <v>35000</v>
      </c>
      <c r="F44" s="242">
        <v>544.565</v>
      </c>
      <c r="G44" s="84">
        <v>1.1818092</v>
      </c>
      <c r="H44" s="76"/>
    </row>
    <row r="45" spans="1:8" ht="10.5" customHeight="1">
      <c r="A45" s="157" t="s">
        <v>15</v>
      </c>
      <c r="B45" s="146" t="s">
        <v>14</v>
      </c>
      <c r="C45" s="146" t="s">
        <v>16</v>
      </c>
      <c r="D45" s="146"/>
      <c r="E45" s="147">
        <v>38000</v>
      </c>
      <c r="F45" s="242">
        <v>539.98</v>
      </c>
      <c r="G45" s="84">
        <v>1.17185888</v>
      </c>
      <c r="H45" s="76"/>
    </row>
    <row r="46" spans="1:8" ht="10.5" customHeight="1">
      <c r="A46" s="157" t="s">
        <v>102</v>
      </c>
      <c r="B46" s="146" t="s">
        <v>101</v>
      </c>
      <c r="C46" s="146" t="s">
        <v>20</v>
      </c>
      <c r="D46" s="146"/>
      <c r="E46" s="147">
        <v>6600</v>
      </c>
      <c r="F46" s="242">
        <v>530.7687</v>
      </c>
      <c r="G46" s="84">
        <v>1.15186861</v>
      </c>
      <c r="H46" s="76"/>
    </row>
    <row r="47" spans="1:8" ht="10.5" customHeight="1">
      <c r="A47" s="157" t="s">
        <v>77</v>
      </c>
      <c r="B47" s="146" t="s">
        <v>76</v>
      </c>
      <c r="C47" s="146" t="s">
        <v>34</v>
      </c>
      <c r="D47" s="146"/>
      <c r="E47" s="147">
        <v>320000</v>
      </c>
      <c r="F47" s="242">
        <v>514.56</v>
      </c>
      <c r="G47" s="84">
        <v>1.11669266</v>
      </c>
      <c r="H47" s="76"/>
    </row>
    <row r="48" spans="1:8" ht="10.5" customHeight="1">
      <c r="A48" s="157" t="s">
        <v>31</v>
      </c>
      <c r="B48" s="146" t="s">
        <v>30</v>
      </c>
      <c r="C48" s="146" t="s">
        <v>20</v>
      </c>
      <c r="D48" s="146"/>
      <c r="E48" s="147">
        <v>205176</v>
      </c>
      <c r="F48" s="242">
        <v>508.42612799999995</v>
      </c>
      <c r="G48" s="84">
        <v>1.103381</v>
      </c>
      <c r="H48" s="76"/>
    </row>
    <row r="49" spans="1:8" ht="10.5" customHeight="1">
      <c r="A49" s="157" t="s">
        <v>59</v>
      </c>
      <c r="B49" s="146" t="s">
        <v>58</v>
      </c>
      <c r="C49" s="146" t="s">
        <v>34</v>
      </c>
      <c r="D49" s="146"/>
      <c r="E49" s="147">
        <v>26000</v>
      </c>
      <c r="F49" s="242">
        <v>471.874</v>
      </c>
      <c r="G49" s="84">
        <v>1.02405596</v>
      </c>
      <c r="H49" s="76"/>
    </row>
    <row r="50" spans="1:8" ht="10.5" customHeight="1">
      <c r="A50" s="157" t="s">
        <v>114</v>
      </c>
      <c r="B50" s="146" t="s">
        <v>113</v>
      </c>
      <c r="C50" s="146" t="s">
        <v>48</v>
      </c>
      <c r="D50" s="146"/>
      <c r="E50" s="147">
        <v>27637</v>
      </c>
      <c r="F50" s="242">
        <v>463.527764</v>
      </c>
      <c r="G50" s="84">
        <v>1.00594305</v>
      </c>
      <c r="H50" s="76"/>
    </row>
    <row r="51" spans="1:8" ht="10.5" customHeight="1">
      <c r="A51" s="157" t="s">
        <v>75</v>
      </c>
      <c r="B51" s="146" t="s">
        <v>74</v>
      </c>
      <c r="C51" s="146" t="s">
        <v>38</v>
      </c>
      <c r="D51" s="146"/>
      <c r="E51" s="147">
        <v>47977</v>
      </c>
      <c r="F51" s="242">
        <v>429.154265</v>
      </c>
      <c r="G51" s="84">
        <v>0.93134604</v>
      </c>
      <c r="H51" s="76"/>
    </row>
    <row r="52" spans="1:8" ht="10.5" customHeight="1">
      <c r="A52" s="157" t="s">
        <v>84</v>
      </c>
      <c r="B52" s="146" t="s">
        <v>82</v>
      </c>
      <c r="C52" s="146" t="s">
        <v>83</v>
      </c>
      <c r="D52" s="146"/>
      <c r="E52" s="147">
        <v>14262</v>
      </c>
      <c r="F52" s="242">
        <v>424.87924200000003</v>
      </c>
      <c r="G52" s="84">
        <v>0.92206843</v>
      </c>
      <c r="H52" s="76"/>
    </row>
    <row r="53" spans="1:8" ht="10.5" customHeight="1">
      <c r="A53" s="157" t="s">
        <v>45</v>
      </c>
      <c r="B53" s="146" t="s">
        <v>44</v>
      </c>
      <c r="C53" s="146" t="s">
        <v>46</v>
      </c>
      <c r="D53" s="146"/>
      <c r="E53" s="147">
        <v>100000</v>
      </c>
      <c r="F53" s="242">
        <v>400.65</v>
      </c>
      <c r="G53" s="84">
        <v>0.86948639</v>
      </c>
      <c r="H53" s="76"/>
    </row>
    <row r="54" spans="1:8" ht="10.5" customHeight="1">
      <c r="A54" s="157" t="s">
        <v>100</v>
      </c>
      <c r="B54" s="146" t="s">
        <v>99</v>
      </c>
      <c r="C54" s="146" t="s">
        <v>34</v>
      </c>
      <c r="D54" s="146"/>
      <c r="E54" s="147">
        <v>25000</v>
      </c>
      <c r="F54" s="242">
        <v>37.1</v>
      </c>
      <c r="G54" s="84">
        <v>0.08051403</v>
      </c>
      <c r="H54" s="76"/>
    </row>
    <row r="55" spans="1:7" ht="10.5" customHeight="1">
      <c r="A55" s="54" t="s">
        <v>491</v>
      </c>
      <c r="B55" s="22"/>
      <c r="C55" s="22"/>
      <c r="D55" s="22"/>
      <c r="E55" s="26">
        <f>SUM(E10:E54)</f>
        <v>4065105</v>
      </c>
      <c r="F55" s="240">
        <f>SUM(F10:F54)</f>
        <v>44797.552126</v>
      </c>
      <c r="G55" s="102">
        <f>SUM(G10:G54)</f>
        <v>97.21917337999997</v>
      </c>
    </row>
    <row r="56" spans="1:7" ht="10.5" customHeight="1">
      <c r="A56" s="243"/>
      <c r="B56" s="12"/>
      <c r="C56" s="12"/>
      <c r="D56" s="12"/>
      <c r="E56" s="25"/>
      <c r="F56" s="25"/>
      <c r="G56" s="33"/>
    </row>
    <row r="57" spans="1:7" ht="10.5" customHeight="1">
      <c r="A57" s="5" t="s">
        <v>489</v>
      </c>
      <c r="B57" s="6"/>
      <c r="C57" s="7"/>
      <c r="D57" s="6"/>
      <c r="E57" s="25"/>
      <c r="F57" s="79" t="s">
        <v>490</v>
      </c>
      <c r="G57" s="102" t="s">
        <v>490</v>
      </c>
    </row>
    <row r="58" spans="1:7" ht="10.5" customHeight="1">
      <c r="A58" s="5" t="s">
        <v>488</v>
      </c>
      <c r="B58" s="12"/>
      <c r="C58" s="12"/>
      <c r="D58" s="12"/>
      <c r="E58" s="12"/>
      <c r="F58" s="244">
        <v>0</v>
      </c>
      <c r="G58" s="245">
        <v>0</v>
      </c>
    </row>
    <row r="59" spans="1:7" ht="10.5" customHeight="1">
      <c r="A59" s="243"/>
      <c r="B59" s="12"/>
      <c r="C59" s="12"/>
      <c r="D59" s="12"/>
      <c r="E59" s="12"/>
      <c r="F59" s="12"/>
      <c r="G59" s="246"/>
    </row>
    <row r="60" spans="1:7" ht="10.5" customHeight="1">
      <c r="A60" s="15" t="s">
        <v>492</v>
      </c>
      <c r="B60" s="12"/>
      <c r="C60" s="13"/>
      <c r="D60" s="12"/>
      <c r="E60" s="25"/>
      <c r="F60" s="23"/>
      <c r="G60" s="102"/>
    </row>
    <row r="61" spans="1:7" ht="10.5" customHeight="1">
      <c r="A61" s="15" t="s">
        <v>493</v>
      </c>
      <c r="B61" s="12"/>
      <c r="C61" s="13"/>
      <c r="D61" s="12"/>
      <c r="E61" s="25"/>
      <c r="F61" s="79" t="s">
        <v>490</v>
      </c>
      <c r="G61" s="102" t="s">
        <v>490</v>
      </c>
    </row>
    <row r="62" spans="1:7" ht="10.5" customHeight="1">
      <c r="A62" s="5" t="s">
        <v>488</v>
      </c>
      <c r="B62" s="12"/>
      <c r="C62" s="13"/>
      <c r="D62" s="12"/>
      <c r="E62" s="25"/>
      <c r="F62" s="244">
        <v>0</v>
      </c>
      <c r="G62" s="245">
        <v>0</v>
      </c>
    </row>
    <row r="63" spans="1:7" ht="10.5" customHeight="1">
      <c r="A63" s="5"/>
      <c r="B63" s="12"/>
      <c r="C63" s="13"/>
      <c r="D63" s="12"/>
      <c r="E63" s="25"/>
      <c r="F63" s="12"/>
      <c r="G63" s="246"/>
    </row>
    <row r="64" spans="1:7" ht="10.5" customHeight="1">
      <c r="A64" s="15" t="s">
        <v>494</v>
      </c>
      <c r="B64" s="12"/>
      <c r="C64" s="12"/>
      <c r="D64" s="12"/>
      <c r="E64" s="12"/>
      <c r="F64" s="23"/>
      <c r="G64" s="33"/>
    </row>
    <row r="65" spans="1:8" ht="10.5" customHeight="1">
      <c r="A65" s="157" t="s">
        <v>8</v>
      </c>
      <c r="B65" s="146" t="s">
        <v>5</v>
      </c>
      <c r="C65" s="146" t="s">
        <v>7</v>
      </c>
      <c r="D65" s="146" t="s">
        <v>3</v>
      </c>
      <c r="E65" s="147">
        <v>22400</v>
      </c>
      <c r="F65" s="147">
        <v>2.2514464</v>
      </c>
      <c r="G65" s="84">
        <v>0.00488607</v>
      </c>
      <c r="H65" s="76"/>
    </row>
    <row r="66" spans="1:8" ht="10.5" customHeight="1">
      <c r="A66" s="157" t="s">
        <v>10</v>
      </c>
      <c r="B66" s="146" t="s">
        <v>9</v>
      </c>
      <c r="C66" s="146" t="s">
        <v>7</v>
      </c>
      <c r="D66" s="146" t="s">
        <v>3</v>
      </c>
      <c r="E66" s="147">
        <v>12800</v>
      </c>
      <c r="F66" s="147">
        <v>1.307968</v>
      </c>
      <c r="G66" s="84">
        <v>0.00283854</v>
      </c>
      <c r="H66" s="76"/>
    </row>
    <row r="67" spans="1:8" ht="10.5" customHeight="1">
      <c r="A67" s="157" t="s">
        <v>12</v>
      </c>
      <c r="B67" s="146" t="s">
        <v>11</v>
      </c>
      <c r="C67" s="146" t="s">
        <v>7</v>
      </c>
      <c r="D67" s="146" t="s">
        <v>3</v>
      </c>
      <c r="E67" s="147">
        <v>9600</v>
      </c>
      <c r="F67" s="147">
        <v>0.9935616</v>
      </c>
      <c r="G67" s="84">
        <v>0.00215622</v>
      </c>
      <c r="H67" s="76"/>
    </row>
    <row r="68" spans="1:7" ht="10.5" customHeight="1">
      <c r="A68" s="15"/>
      <c r="B68" s="12"/>
      <c r="C68" s="12"/>
      <c r="D68" s="12"/>
      <c r="E68" s="25">
        <f>SUM(E65:E67)</f>
        <v>44800</v>
      </c>
      <c r="F68" s="26">
        <f>SUM(F65:F67)</f>
        <v>4.552975999999999</v>
      </c>
      <c r="G68" s="33">
        <f>F68/F80*100</f>
        <v>0.00988082031616183</v>
      </c>
    </row>
    <row r="69" spans="1:7" ht="10.5" customHeight="1">
      <c r="A69" s="243"/>
      <c r="B69" s="12"/>
      <c r="C69" s="12"/>
      <c r="D69" s="12"/>
      <c r="E69" s="25"/>
      <c r="F69" s="25"/>
      <c r="G69" s="33"/>
    </row>
    <row r="70" spans="1:7" ht="10.5" customHeight="1">
      <c r="A70" s="15" t="s">
        <v>503</v>
      </c>
      <c r="B70" s="27"/>
      <c r="C70" s="28"/>
      <c r="D70" s="27"/>
      <c r="E70" s="27"/>
      <c r="F70" s="247"/>
      <c r="G70" s="102"/>
    </row>
    <row r="71" spans="1:7" ht="10.5" customHeight="1">
      <c r="A71" s="5" t="s">
        <v>488</v>
      </c>
      <c r="B71" s="27"/>
      <c r="C71" s="28"/>
      <c r="D71" s="27"/>
      <c r="E71" s="27"/>
      <c r="F71" s="248"/>
      <c r="G71" s="245"/>
    </row>
    <row r="72" spans="1:7" ht="10.5" customHeight="1">
      <c r="A72" s="243"/>
      <c r="B72" s="12"/>
      <c r="C72" s="12"/>
      <c r="D72" s="12"/>
      <c r="E72" s="25"/>
      <c r="F72" s="26"/>
      <c r="G72" s="33"/>
    </row>
    <row r="73" spans="1:8" ht="10.5" customHeight="1">
      <c r="A73" s="5" t="s">
        <v>504</v>
      </c>
      <c r="B73" s="12"/>
      <c r="C73" s="12"/>
      <c r="D73" s="25"/>
      <c r="E73" s="12"/>
      <c r="F73" s="12"/>
      <c r="G73" s="33"/>
      <c r="H73" s="45"/>
    </row>
    <row r="74" spans="1:8" ht="10.5" customHeight="1">
      <c r="A74" s="5" t="s">
        <v>495</v>
      </c>
      <c r="B74" s="12"/>
      <c r="C74" s="12"/>
      <c r="D74" s="12"/>
      <c r="E74" s="12"/>
      <c r="F74" s="12"/>
      <c r="G74" s="246"/>
      <c r="H74" s="45"/>
    </row>
    <row r="75" spans="1:8" ht="10.5" customHeight="1">
      <c r="A75" s="157" t="s">
        <v>690</v>
      </c>
      <c r="B75" s="146"/>
      <c r="C75" s="146" t="s">
        <v>4</v>
      </c>
      <c r="D75" s="146" t="s">
        <v>3</v>
      </c>
      <c r="E75" s="147">
        <v>123614870</v>
      </c>
      <c r="F75" s="241">
        <v>1236.1487</v>
      </c>
      <c r="G75" s="249">
        <v>2.68267682</v>
      </c>
      <c r="H75" s="142"/>
    </row>
    <row r="76" spans="1:8" ht="10.5" customHeight="1">
      <c r="A76" s="5" t="s">
        <v>488</v>
      </c>
      <c r="B76" s="12"/>
      <c r="C76" s="12"/>
      <c r="D76" s="12"/>
      <c r="E76" s="25">
        <f>SUM(E75)</f>
        <v>123614870</v>
      </c>
      <c r="F76" s="26">
        <f>F75</f>
        <v>1236.1487</v>
      </c>
      <c r="G76" s="33">
        <f>G75</f>
        <v>2.68267682</v>
      </c>
      <c r="H76" s="45"/>
    </row>
    <row r="77" spans="1:8" ht="10.5" customHeight="1">
      <c r="A77" s="5"/>
      <c r="B77" s="12"/>
      <c r="C77" s="12"/>
      <c r="D77" s="12"/>
      <c r="E77" s="25"/>
      <c r="F77" s="26"/>
      <c r="G77" s="33"/>
      <c r="H77" s="45"/>
    </row>
    <row r="78" spans="1:7" ht="11.25" customHeight="1">
      <c r="A78" s="5" t="s">
        <v>505</v>
      </c>
      <c r="B78" s="12"/>
      <c r="C78" s="12"/>
      <c r="D78" s="12"/>
      <c r="E78" s="25">
        <f>SUM(E76,E68,E55)</f>
        <v>127724775</v>
      </c>
      <c r="F78" s="25">
        <f>SUM(F76,F68,F62,F58,F55)</f>
        <v>46038.253802</v>
      </c>
      <c r="G78" s="33">
        <f>SUM(G76,G68,G62,G58,G55)</f>
        <v>99.91173102031614</v>
      </c>
    </row>
    <row r="79" spans="1:7" ht="11.25" customHeight="1">
      <c r="A79" s="5" t="s">
        <v>506</v>
      </c>
      <c r="B79" s="12"/>
      <c r="C79" s="12"/>
      <c r="D79" s="12"/>
      <c r="E79" s="12"/>
      <c r="F79" s="258">
        <v>40.67339550000191</v>
      </c>
      <c r="G79" s="33">
        <f>F79/F80*100</f>
        <v>0.08826897233451354</v>
      </c>
    </row>
    <row r="80" spans="1:7" ht="12" customHeight="1" thickBot="1">
      <c r="A80" s="250" t="s">
        <v>507</v>
      </c>
      <c r="B80" s="251"/>
      <c r="C80" s="251"/>
      <c r="D80" s="251"/>
      <c r="E80" s="251"/>
      <c r="F80" s="66">
        <f>SUM(F78:F79)</f>
        <v>46078.9271975</v>
      </c>
      <c r="G80" s="82">
        <f>SUM(G78:G79)</f>
        <v>99.99999999265066</v>
      </c>
    </row>
    <row r="81" spans="1:7" ht="12" customHeight="1">
      <c r="A81" s="45"/>
      <c r="B81" s="45"/>
      <c r="C81" s="45"/>
      <c r="D81" s="45"/>
      <c r="E81" s="45"/>
      <c r="F81" s="114"/>
      <c r="G81" s="235"/>
    </row>
    <row r="82" spans="1:7" ht="12" customHeight="1">
      <c r="A82" s="44" t="s">
        <v>807</v>
      </c>
      <c r="B82" s="141"/>
      <c r="C82" s="45"/>
      <c r="D82" s="45"/>
      <c r="E82" s="45"/>
      <c r="F82" s="114"/>
      <c r="G82" s="235"/>
    </row>
    <row r="83" spans="6:7" ht="12" customHeight="1">
      <c r="F83" s="1"/>
      <c r="G83" s="20"/>
    </row>
    <row r="84" spans="6:7" ht="12" customHeight="1">
      <c r="F84" s="1"/>
      <c r="G84" s="20"/>
    </row>
    <row r="85" ht="15" customHeight="1"/>
    <row r="86" ht="15" customHeight="1"/>
    <row r="87" ht="13.5" customHeight="1"/>
    <row r="88" ht="15" customHeight="1"/>
    <row r="89" ht="28.5" customHeight="1"/>
    <row r="90" ht="13.5" customHeight="1"/>
    <row r="91" ht="12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1.25" customHeight="1"/>
    <row r="117" ht="11.25" customHeight="1"/>
    <row r="118" ht="12" customHeight="1"/>
    <row r="119" spans="1:7" ht="12" customHeight="1">
      <c r="A119" s="44"/>
      <c r="B119" s="45"/>
      <c r="C119" s="45"/>
      <c r="D119" s="45"/>
      <c r="E119" s="45"/>
      <c r="F119" s="46"/>
      <c r="G119" s="47"/>
    </row>
    <row r="120" spans="1:7" ht="12" customHeight="1">
      <c r="A120" s="44"/>
      <c r="B120" s="45"/>
      <c r="C120" s="45"/>
      <c r="D120" s="45"/>
      <c r="E120" s="45"/>
      <c r="F120" s="46"/>
      <c r="G120" s="47"/>
    </row>
    <row r="121" spans="1:7" ht="12" customHeight="1">
      <c r="A121" s="44"/>
      <c r="B121" s="45"/>
      <c r="C121" s="45"/>
      <c r="D121" s="45"/>
      <c r="E121" s="45"/>
      <c r="F121" s="46"/>
      <c r="G121" s="47"/>
    </row>
    <row r="122" ht="15" customHeight="1"/>
    <row r="123" ht="15" customHeight="1"/>
    <row r="124" ht="13.5" customHeight="1"/>
    <row r="125" ht="15" customHeight="1"/>
    <row r="126" ht="28.5" customHeight="1"/>
    <row r="127" ht="13.5" customHeight="1"/>
    <row r="128" ht="12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2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1.25" customHeight="1"/>
    <row r="153" ht="11.25" customHeight="1"/>
    <row r="154" ht="12" customHeight="1"/>
    <row r="155" spans="1:7" ht="12" customHeight="1">
      <c r="A155" s="44"/>
      <c r="F155" s="19"/>
      <c r="G155" s="2"/>
    </row>
    <row r="156" spans="1:7" ht="12" customHeight="1">
      <c r="A156" s="44"/>
      <c r="F156" s="19"/>
      <c r="G156" s="2"/>
    </row>
    <row r="157" spans="1:7" ht="12" customHeight="1">
      <c r="A157" s="44"/>
      <c r="F157" s="19"/>
      <c r="G157" s="2"/>
    </row>
    <row r="158" ht="15" customHeight="1"/>
    <row r="159" ht="15" customHeight="1"/>
    <row r="160" ht="13.5" customHeight="1"/>
    <row r="161" ht="15" customHeight="1"/>
    <row r="162" ht="28.5" customHeight="1"/>
    <row r="163" ht="11.25" customHeight="1"/>
    <row r="164" ht="10.5" customHeight="1"/>
    <row r="165" ht="12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1.25" customHeight="1"/>
    <row r="206" ht="11.25" customHeight="1"/>
    <row r="207" ht="12" customHeight="1"/>
    <row r="208" spans="6:7" ht="12" customHeight="1">
      <c r="F208" s="19"/>
      <c r="G208" s="2"/>
    </row>
    <row r="209" spans="6:7" ht="12" customHeight="1">
      <c r="F209" s="19"/>
      <c r="G209" s="2"/>
    </row>
    <row r="210" spans="6:7" ht="12" customHeight="1">
      <c r="F210" s="19"/>
      <c r="G210" s="2"/>
    </row>
    <row r="211" ht="15" customHeight="1"/>
    <row r="212" ht="15" customHeight="1"/>
    <row r="213" ht="13.5" customHeight="1"/>
    <row r="214" ht="15" customHeight="1"/>
    <row r="215" ht="28.5" customHeight="1"/>
    <row r="216" ht="13.5" customHeight="1"/>
    <row r="217" ht="10.5" customHeight="1"/>
    <row r="218" ht="12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1.25" customHeight="1"/>
    <row r="229" ht="11.25" customHeight="1"/>
    <row r="230" ht="12" customHeight="1"/>
    <row r="231" spans="1:7" ht="12" customHeight="1">
      <c r="A231" s="44"/>
      <c r="F231" s="19"/>
      <c r="G231" s="2"/>
    </row>
    <row r="232" spans="1:7" ht="12" customHeight="1">
      <c r="A232" s="44"/>
      <c r="F232" s="19"/>
      <c r="G232" s="2"/>
    </row>
    <row r="233" spans="1:7" ht="12" customHeight="1">
      <c r="A233" s="44"/>
      <c r="F233" s="19"/>
      <c r="G233" s="2"/>
    </row>
    <row r="234" ht="15" customHeight="1"/>
    <row r="235" ht="15" customHeight="1"/>
    <row r="236" ht="13.5" customHeight="1"/>
    <row r="237" ht="15" customHeight="1"/>
    <row r="238" ht="28.5" customHeight="1"/>
    <row r="239" ht="10.5" customHeight="1"/>
    <row r="240" ht="10.5" customHeight="1"/>
    <row r="241" ht="12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1.25" customHeight="1"/>
    <row r="252" ht="11.25" customHeight="1"/>
    <row r="253" ht="12" customHeight="1"/>
    <row r="254" spans="1:7" ht="12" customHeight="1">
      <c r="A254" s="45"/>
      <c r="B254" s="45"/>
      <c r="C254" s="45"/>
      <c r="D254" s="45"/>
      <c r="E254" s="45"/>
      <c r="F254" s="46"/>
      <c r="G254" s="47"/>
    </row>
    <row r="255" spans="1:7" ht="12" customHeight="1">
      <c r="A255" s="45"/>
      <c r="B255" s="45"/>
      <c r="C255" s="45"/>
      <c r="D255" s="45"/>
      <c r="E255" s="45"/>
      <c r="F255" s="46"/>
      <c r="G255" s="47"/>
    </row>
    <row r="256" spans="1:7" ht="12" customHeight="1">
      <c r="A256" s="45"/>
      <c r="B256" s="45"/>
      <c r="C256" s="45"/>
      <c r="D256" s="45"/>
      <c r="E256" s="45"/>
      <c r="F256" s="46"/>
      <c r="G256" s="47"/>
    </row>
    <row r="257" ht="15" customHeight="1"/>
    <row r="258" ht="15" customHeight="1"/>
    <row r="259" ht="13.5" customHeight="1"/>
    <row r="260" ht="15" customHeight="1"/>
    <row r="261" ht="28.5" customHeight="1"/>
    <row r="262" ht="10.5" customHeight="1"/>
    <row r="263" ht="12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1.25" customHeight="1"/>
    <row r="272" ht="11.25" customHeight="1"/>
    <row r="273" ht="12" customHeight="1"/>
    <row r="274" spans="6:7" ht="12" customHeight="1">
      <c r="F274" s="1"/>
      <c r="G274" s="20"/>
    </row>
    <row r="275" spans="6:7" ht="12" customHeight="1">
      <c r="F275" s="1"/>
      <c r="G275" s="20"/>
    </row>
    <row r="276" spans="6:7" ht="12" customHeight="1">
      <c r="F276" s="1"/>
      <c r="G276" s="20"/>
    </row>
    <row r="277" ht="15" customHeight="1"/>
    <row r="278" ht="15" customHeight="1"/>
    <row r="279" ht="13.5" customHeight="1"/>
    <row r="280" ht="15" customHeight="1"/>
    <row r="281" ht="28.5" customHeight="1"/>
    <row r="282" ht="10.5" customHeight="1"/>
    <row r="283" ht="12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1.25" customHeight="1"/>
    <row r="292" ht="11.25" customHeight="1"/>
    <row r="293" ht="12" customHeight="1"/>
    <row r="294" ht="12" customHeight="1"/>
    <row r="295" ht="12" customHeight="1"/>
    <row r="296" spans="1:7" ht="12" customHeight="1">
      <c r="A296" s="65"/>
      <c r="F296" s="1"/>
      <c r="G296" s="2"/>
    </row>
    <row r="297" spans="1:7" ht="12" customHeight="1">
      <c r="A297" s="65"/>
      <c r="F297" s="1"/>
      <c r="G297" s="2"/>
    </row>
    <row r="298" spans="6:7" ht="12" customHeight="1">
      <c r="F298" s="1"/>
      <c r="G298" s="2"/>
    </row>
    <row r="299" ht="15" customHeight="1"/>
    <row r="300" ht="15" customHeight="1"/>
    <row r="301" ht="13.5" customHeight="1"/>
    <row r="302" ht="15" customHeight="1"/>
    <row r="303" ht="28.5" customHeight="1"/>
    <row r="304" ht="10.5" customHeight="1"/>
    <row r="305" ht="10.5" customHeight="1"/>
    <row r="306" ht="12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1.25" customHeight="1"/>
    <row r="366" ht="11.25" customHeight="1"/>
    <row r="367" ht="12" customHeight="1"/>
    <row r="368" spans="1:7" ht="12" customHeight="1">
      <c r="A368" s="44"/>
      <c r="F368" s="19"/>
      <c r="G368" s="2"/>
    </row>
    <row r="369" spans="1:7" ht="12" customHeight="1">
      <c r="A369" s="44"/>
      <c r="F369" s="19"/>
      <c r="G369" s="2"/>
    </row>
    <row r="370" spans="1:7" ht="12" customHeight="1">
      <c r="A370" s="44"/>
      <c r="F370" s="19"/>
      <c r="G370" s="2"/>
    </row>
    <row r="371" ht="15" customHeight="1"/>
    <row r="372" ht="15" customHeight="1"/>
    <row r="373" ht="13.5" customHeight="1"/>
    <row r="374" ht="15" customHeight="1"/>
    <row r="375" ht="28.5" customHeight="1"/>
    <row r="376" ht="13.5" customHeight="1"/>
    <row r="377" ht="12" customHeight="1"/>
    <row r="378" ht="10.5" customHeight="1"/>
    <row r="379" ht="10.5" customHeight="1"/>
    <row r="380" ht="12" customHeight="1"/>
    <row r="381" ht="10.5" customHeight="1"/>
    <row r="382" ht="10.5" customHeight="1"/>
    <row r="383" ht="10.5" customHeight="1"/>
    <row r="384" ht="12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2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1.25" customHeight="1"/>
    <row r="454" ht="11.25" customHeight="1"/>
    <row r="455" ht="12" customHeight="1"/>
    <row r="456" spans="6:7" ht="12" customHeight="1">
      <c r="F456" s="19"/>
      <c r="G456" s="2"/>
    </row>
    <row r="457" spans="6:7" ht="12" customHeight="1">
      <c r="F457" s="19"/>
      <c r="G457" s="2"/>
    </row>
    <row r="458" spans="6:7" ht="12" customHeight="1">
      <c r="F458" s="19"/>
      <c r="G458" s="2"/>
    </row>
    <row r="459" ht="15" customHeight="1"/>
    <row r="460" ht="15" customHeight="1"/>
    <row r="461" ht="13.5" customHeight="1"/>
    <row r="462" ht="15" customHeight="1"/>
    <row r="463" ht="28.5" customHeight="1"/>
    <row r="464" ht="13.5" customHeight="1"/>
    <row r="465" ht="10.5" customHeight="1"/>
    <row r="466" ht="10.5" customHeight="1"/>
    <row r="467" ht="12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1.25" customHeight="1"/>
    <row r="525" ht="11.25" customHeight="1"/>
    <row r="526" ht="12" customHeight="1"/>
    <row r="527" spans="1:7" ht="12" customHeight="1">
      <c r="A527" s="44"/>
      <c r="B527" s="45"/>
      <c r="C527" s="45"/>
      <c r="D527" s="45"/>
      <c r="E527" s="45"/>
      <c r="F527" s="46"/>
      <c r="G527" s="47"/>
    </row>
    <row r="528" spans="1:7" ht="12" customHeight="1">
      <c r="A528" s="44"/>
      <c r="F528" s="19"/>
      <c r="G528" s="2"/>
    </row>
    <row r="529" spans="1:7" ht="12" customHeight="1">
      <c r="A529" s="44"/>
      <c r="F529" s="19"/>
      <c r="G529" s="2"/>
    </row>
    <row r="530" ht="15" customHeight="1"/>
    <row r="531" ht="15" customHeight="1"/>
    <row r="532" ht="13.5" customHeight="1"/>
    <row r="533" ht="15" customHeight="1"/>
    <row r="534" ht="28.5" customHeight="1"/>
    <row r="535" ht="13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2" customHeight="1"/>
    <row r="576" ht="10.5" customHeight="1"/>
    <row r="577" ht="10.5" customHeight="1"/>
    <row r="578" ht="10.5" customHeight="1"/>
    <row r="579" ht="10.5" customHeight="1"/>
    <row r="580" ht="10.5" customHeight="1"/>
    <row r="581" ht="11.25" customHeight="1"/>
    <row r="582" ht="11.25" customHeight="1"/>
    <row r="583" ht="12" customHeight="1"/>
    <row r="584" spans="1:7" ht="12" customHeight="1">
      <c r="A584" s="44"/>
      <c r="F584" s="1"/>
      <c r="G584" s="20"/>
    </row>
    <row r="585" spans="1:7" ht="12" customHeight="1">
      <c r="A585" s="44"/>
      <c r="F585" s="1"/>
      <c r="G585" s="20"/>
    </row>
    <row r="586" spans="1:7" ht="12" customHeight="1">
      <c r="A586" s="44"/>
      <c r="F586" s="1"/>
      <c r="G586" s="20"/>
    </row>
    <row r="587" ht="15" customHeight="1"/>
    <row r="588" ht="15" customHeight="1"/>
    <row r="589" ht="13.5" customHeight="1"/>
    <row r="590" ht="15" customHeight="1"/>
    <row r="591" ht="28.5" customHeight="1"/>
    <row r="592" ht="13.5" customHeight="1"/>
    <row r="593" ht="10.5" customHeight="1"/>
    <row r="594" ht="12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1.25" customHeight="1"/>
    <row r="652" ht="11.25" customHeight="1"/>
    <row r="653" ht="12" customHeight="1"/>
    <row r="654" spans="1:7" ht="12" customHeight="1">
      <c r="A654" s="44"/>
      <c r="F654" s="19"/>
      <c r="G654" s="19"/>
    </row>
    <row r="655" spans="1:7" ht="12" customHeight="1">
      <c r="A655" s="44"/>
      <c r="F655" s="19"/>
      <c r="G655" s="19"/>
    </row>
    <row r="656" spans="1:7" ht="12" customHeight="1">
      <c r="A656" s="44"/>
      <c r="F656" s="19"/>
      <c r="G656" s="19"/>
    </row>
    <row r="657" ht="15" customHeight="1"/>
    <row r="658" ht="15" customHeight="1"/>
    <row r="659" ht="13.5" customHeight="1"/>
    <row r="660" ht="15" customHeight="1"/>
    <row r="661" ht="28.5" customHeight="1"/>
    <row r="662" ht="13.5" customHeight="1"/>
    <row r="663" ht="10.5" customHeight="1"/>
    <row r="664" ht="12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2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2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1.25" customHeight="1"/>
    <row r="750" ht="11.25" customHeight="1"/>
    <row r="751" ht="12" customHeight="1"/>
    <row r="752" ht="12" customHeight="1"/>
    <row r="753" ht="12" customHeight="1"/>
    <row r="754" ht="12" customHeight="1"/>
    <row r="755" spans="1:7" ht="12" customHeight="1">
      <c r="A755" s="44"/>
      <c r="F755" s="19"/>
      <c r="G755" s="2"/>
    </row>
    <row r="756" spans="1:7" ht="12" customHeight="1">
      <c r="A756" s="44"/>
      <c r="F756" s="19"/>
      <c r="G756" s="2"/>
    </row>
    <row r="757" spans="1:7" ht="12" customHeight="1">
      <c r="A757" s="44"/>
      <c r="F757" s="19"/>
      <c r="G757" s="2"/>
    </row>
    <row r="758" ht="15" customHeight="1"/>
    <row r="759" ht="15" customHeight="1"/>
    <row r="760" ht="13.5" customHeight="1"/>
    <row r="761" ht="15" customHeight="1"/>
    <row r="762" ht="28.5" customHeight="1"/>
    <row r="763" ht="13.5" customHeight="1"/>
    <row r="764" ht="10.5" customHeight="1"/>
    <row r="765" ht="12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1.25" customHeight="1"/>
    <row r="795" ht="11.25" customHeight="1"/>
    <row r="796" ht="12" customHeight="1"/>
    <row r="797" spans="1:7" ht="12" customHeight="1">
      <c r="A797" s="44"/>
      <c r="B797" s="45"/>
      <c r="C797" s="45"/>
      <c r="D797" s="45"/>
      <c r="E797" s="45"/>
      <c r="F797" s="46"/>
      <c r="G797" s="47"/>
    </row>
    <row r="798" spans="1:7" ht="12" customHeight="1">
      <c r="A798" s="44"/>
      <c r="F798" s="19"/>
      <c r="G798" s="2"/>
    </row>
    <row r="799" spans="1:7" ht="12" customHeight="1">
      <c r="A799" s="44"/>
      <c r="F799" s="19"/>
      <c r="G799" s="2"/>
    </row>
    <row r="800" ht="15" customHeight="1"/>
    <row r="801" ht="15" customHeight="1"/>
    <row r="802" ht="13.5" customHeight="1"/>
    <row r="803" ht="15" customHeight="1"/>
    <row r="804" ht="28.5" customHeight="1"/>
    <row r="805" ht="13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1.25" customHeight="1"/>
    <row r="866" ht="11.25" customHeight="1"/>
    <row r="867" ht="12" customHeight="1"/>
    <row r="868" spans="6:7" ht="12" customHeight="1">
      <c r="F868" s="1"/>
      <c r="G868" s="20"/>
    </row>
    <row r="869" spans="6:7" ht="12" customHeight="1">
      <c r="F869" s="1"/>
      <c r="G869" s="20"/>
    </row>
    <row r="870" spans="6:7" ht="12" customHeight="1">
      <c r="F870" s="1"/>
      <c r="G870" s="20"/>
    </row>
    <row r="871" ht="15" customHeight="1"/>
    <row r="872" ht="15" customHeight="1"/>
    <row r="873" ht="13.5" customHeight="1"/>
    <row r="874" ht="15" customHeight="1"/>
    <row r="875" ht="28.5" customHeight="1"/>
    <row r="876" ht="13.5" customHeight="1"/>
    <row r="877" ht="13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2" customHeight="1"/>
    <row r="944" ht="10.5" customHeight="1"/>
    <row r="945" ht="10.5" customHeight="1"/>
    <row r="946" ht="10.5" customHeight="1"/>
    <row r="947" ht="10.5" customHeight="1"/>
    <row r="948" ht="11.25" customHeight="1"/>
    <row r="949" ht="11.25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5.75" customHeight="1"/>
  </sheetData>
  <sheetProtection/>
  <mergeCells count="3">
    <mergeCell ref="A2:G2"/>
    <mergeCell ref="A3:G3"/>
    <mergeCell ref="A4:G4"/>
  </mergeCells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140625" style="0" customWidth="1"/>
    <col min="2" max="2" width="16.57421875" style="0" customWidth="1"/>
    <col min="3" max="3" width="22.421875" style="0" bestFit="1" customWidth="1"/>
    <col min="4" max="4" width="12.7109375" style="0" customWidth="1"/>
    <col min="5" max="5" width="13.8515625" style="0" bestFit="1" customWidth="1"/>
    <col min="6" max="6" width="15.28125" style="0" bestFit="1" customWidth="1"/>
    <col min="7" max="7" width="8.421875" style="0" bestFit="1" customWidth="1"/>
  </cols>
  <sheetData>
    <row r="1" ht="13.5" thickBot="1"/>
    <row r="2" spans="1:7" ht="12.75">
      <c r="A2" s="277" t="s">
        <v>2</v>
      </c>
      <c r="B2" s="278"/>
      <c r="C2" s="278"/>
      <c r="D2" s="278"/>
      <c r="E2" s="278"/>
      <c r="F2" s="278"/>
      <c r="G2" s="279"/>
    </row>
    <row r="3" spans="1:7" ht="12.75">
      <c r="A3" s="280" t="s">
        <v>712</v>
      </c>
      <c r="B3" s="281"/>
      <c r="C3" s="281"/>
      <c r="D3" s="281"/>
      <c r="E3" s="281"/>
      <c r="F3" s="281"/>
      <c r="G3" s="282"/>
    </row>
    <row r="4" spans="1:7" ht="12.75">
      <c r="A4" s="280" t="s">
        <v>496</v>
      </c>
      <c r="B4" s="283"/>
      <c r="C4" s="283"/>
      <c r="D4" s="283"/>
      <c r="E4" s="283"/>
      <c r="F4" s="283"/>
      <c r="G4" s="284"/>
    </row>
    <row r="5" spans="1:7" ht="12.75">
      <c r="A5" s="30"/>
      <c r="B5" s="18"/>
      <c r="C5" s="18"/>
      <c r="D5" s="18"/>
      <c r="E5" s="18"/>
      <c r="F5" s="18"/>
      <c r="G5" s="29"/>
    </row>
    <row r="6" spans="1:7" ht="24">
      <c r="A6" s="3" t="s">
        <v>497</v>
      </c>
      <c r="B6" s="21" t="s">
        <v>0</v>
      </c>
      <c r="C6" s="21" t="s">
        <v>498</v>
      </c>
      <c r="D6" s="21" t="s">
        <v>1</v>
      </c>
      <c r="E6" s="35" t="s">
        <v>499</v>
      </c>
      <c r="F6" s="35" t="s">
        <v>500</v>
      </c>
      <c r="G6" s="36" t="s">
        <v>501</v>
      </c>
    </row>
    <row r="7" spans="1:7" ht="12.75">
      <c r="A7" s="5"/>
      <c r="B7" s="27"/>
      <c r="C7" s="28"/>
      <c r="D7" s="27"/>
      <c r="E7" s="27"/>
      <c r="F7" s="35" t="s">
        <v>502</v>
      </c>
      <c r="G7" s="37"/>
    </row>
    <row r="8" spans="1:7" ht="12.75">
      <c r="A8" s="15" t="s">
        <v>492</v>
      </c>
      <c r="B8" s="18"/>
      <c r="C8" s="18"/>
      <c r="D8" s="18"/>
      <c r="E8" s="18"/>
      <c r="F8" s="18"/>
      <c r="G8" s="29"/>
    </row>
    <row r="9" spans="1:7" ht="12.75">
      <c r="A9" s="15" t="s">
        <v>493</v>
      </c>
      <c r="B9" s="18"/>
      <c r="C9" s="18"/>
      <c r="D9" s="18"/>
      <c r="E9" s="18"/>
      <c r="F9" s="18"/>
      <c r="G9" s="29"/>
    </row>
    <row r="10" spans="1:8" ht="12.75">
      <c r="A10" s="157" t="s">
        <v>560</v>
      </c>
      <c r="B10" s="146" t="s">
        <v>561</v>
      </c>
      <c r="C10" s="146" t="s">
        <v>48</v>
      </c>
      <c r="D10" s="146" t="s">
        <v>131</v>
      </c>
      <c r="E10" s="147">
        <v>1500000</v>
      </c>
      <c r="F10" s="147">
        <v>1536.258</v>
      </c>
      <c r="G10" s="84">
        <v>11.39265184</v>
      </c>
      <c r="H10" s="76"/>
    </row>
    <row r="11" spans="1:8" ht="12.75">
      <c r="A11" s="157" t="s">
        <v>562</v>
      </c>
      <c r="B11" s="146" t="s">
        <v>563</v>
      </c>
      <c r="C11" s="146" t="s">
        <v>43</v>
      </c>
      <c r="D11" s="146" t="s">
        <v>125</v>
      </c>
      <c r="E11" s="147">
        <v>1500000</v>
      </c>
      <c r="F11" s="147">
        <v>1507.62</v>
      </c>
      <c r="G11" s="84">
        <v>11.18027686</v>
      </c>
      <c r="H11" s="76"/>
    </row>
    <row r="12" spans="1:8" ht="12.75">
      <c r="A12" s="157" t="s">
        <v>564</v>
      </c>
      <c r="B12" s="146" t="s">
        <v>565</v>
      </c>
      <c r="C12" s="146" t="s">
        <v>48</v>
      </c>
      <c r="D12" s="146" t="s">
        <v>566</v>
      </c>
      <c r="E12" s="147">
        <v>1500000</v>
      </c>
      <c r="F12" s="147">
        <v>1505.193</v>
      </c>
      <c r="G12" s="84">
        <v>11.1622786</v>
      </c>
      <c r="H12" s="76"/>
    </row>
    <row r="13" spans="1:8" ht="12.75">
      <c r="A13" s="157" t="s">
        <v>633</v>
      </c>
      <c r="B13" s="146" t="s">
        <v>634</v>
      </c>
      <c r="C13" s="146" t="s">
        <v>18</v>
      </c>
      <c r="D13" s="146" t="s">
        <v>128</v>
      </c>
      <c r="E13" s="147">
        <v>1300000</v>
      </c>
      <c r="F13" s="147">
        <v>1305.2377</v>
      </c>
      <c r="G13" s="84">
        <v>9.67944101</v>
      </c>
      <c r="H13" s="76"/>
    </row>
    <row r="14" spans="1:8" ht="12.75">
      <c r="A14" s="157" t="s">
        <v>152</v>
      </c>
      <c r="B14" s="146" t="s">
        <v>150</v>
      </c>
      <c r="C14" s="146" t="s">
        <v>151</v>
      </c>
      <c r="D14" s="146" t="s">
        <v>141</v>
      </c>
      <c r="E14" s="147">
        <v>100</v>
      </c>
      <c r="F14" s="147">
        <v>1073.364</v>
      </c>
      <c r="G14" s="84">
        <v>7.95990149</v>
      </c>
      <c r="H14" s="76"/>
    </row>
    <row r="15" spans="1:8" ht="12.75">
      <c r="A15" s="157" t="s">
        <v>691</v>
      </c>
      <c r="B15" s="146" t="s">
        <v>692</v>
      </c>
      <c r="C15" s="146" t="s">
        <v>110</v>
      </c>
      <c r="D15" s="146" t="s">
        <v>138</v>
      </c>
      <c r="E15" s="147">
        <v>1000000</v>
      </c>
      <c r="F15" s="147">
        <v>1022.931</v>
      </c>
      <c r="G15" s="84">
        <v>7.58589816</v>
      </c>
      <c r="H15" s="76"/>
    </row>
    <row r="16" spans="1:8" ht="12.75">
      <c r="A16" s="157" t="s">
        <v>126</v>
      </c>
      <c r="B16" s="146" t="s">
        <v>123</v>
      </c>
      <c r="C16" s="146" t="s">
        <v>124</v>
      </c>
      <c r="D16" s="146" t="s">
        <v>125</v>
      </c>
      <c r="E16" s="147">
        <v>80</v>
      </c>
      <c r="F16" s="147">
        <v>812.2808</v>
      </c>
      <c r="G16" s="84">
        <v>6.02374884</v>
      </c>
      <c r="H16" s="76"/>
    </row>
    <row r="17" spans="1:8" ht="12.75">
      <c r="A17" s="157" t="s">
        <v>160</v>
      </c>
      <c r="B17" s="146" t="s">
        <v>158</v>
      </c>
      <c r="C17" s="146" t="s">
        <v>48</v>
      </c>
      <c r="D17" s="146" t="s">
        <v>159</v>
      </c>
      <c r="E17" s="147">
        <v>80</v>
      </c>
      <c r="F17" s="147">
        <v>799.2256</v>
      </c>
      <c r="G17" s="84">
        <v>5.9269335</v>
      </c>
      <c r="H17" s="76"/>
    </row>
    <row r="18" spans="1:7" s="76" customFormat="1" ht="12.75">
      <c r="A18" s="157" t="s">
        <v>142</v>
      </c>
      <c r="B18" s="146" t="s">
        <v>140</v>
      </c>
      <c r="C18" s="146" t="s">
        <v>48</v>
      </c>
      <c r="D18" s="146" t="s">
        <v>141</v>
      </c>
      <c r="E18" s="147">
        <v>50</v>
      </c>
      <c r="F18" s="147">
        <v>544.801</v>
      </c>
      <c r="G18" s="84">
        <v>4.04016</v>
      </c>
    </row>
    <row r="19" spans="1:7" s="76" customFormat="1" ht="12.75">
      <c r="A19" s="157" t="s">
        <v>149</v>
      </c>
      <c r="B19" s="146" t="s">
        <v>148</v>
      </c>
      <c r="C19" s="146" t="s">
        <v>48</v>
      </c>
      <c r="D19" s="146" t="s">
        <v>141</v>
      </c>
      <c r="E19" s="147">
        <v>50</v>
      </c>
      <c r="F19" s="147">
        <v>519.0425</v>
      </c>
      <c r="G19" s="84">
        <v>3.84913894</v>
      </c>
    </row>
    <row r="20" spans="1:7" s="76" customFormat="1" ht="12.75">
      <c r="A20" s="157" t="s">
        <v>145</v>
      </c>
      <c r="B20" s="146" t="s">
        <v>143</v>
      </c>
      <c r="C20" s="146" t="s">
        <v>124</v>
      </c>
      <c r="D20" s="146" t="s">
        <v>141</v>
      </c>
      <c r="E20" s="147">
        <v>50</v>
      </c>
      <c r="F20" s="147">
        <v>517.916</v>
      </c>
      <c r="G20" s="84">
        <v>3.84078499</v>
      </c>
    </row>
    <row r="21" spans="1:7" ht="12.75">
      <c r="A21" s="4" t="s">
        <v>488</v>
      </c>
      <c r="B21" s="73"/>
      <c r="C21" s="73"/>
      <c r="D21" s="73"/>
      <c r="E21" s="77">
        <f>SUM(E10:E20)</f>
        <v>6800410</v>
      </c>
      <c r="F21" s="77">
        <f>SUM(F10:F20)</f>
        <v>11143.869599999998</v>
      </c>
      <c r="G21" s="33">
        <f>SUM(G10:G20)</f>
        <v>82.64121423</v>
      </c>
    </row>
    <row r="22" spans="1:7" ht="12.75">
      <c r="A22" s="30"/>
      <c r="B22" s="18"/>
      <c r="C22" s="18"/>
      <c r="D22" s="18"/>
      <c r="E22" s="25"/>
      <c r="F22" s="23"/>
      <c r="G22" s="33"/>
    </row>
    <row r="23" spans="1:7" ht="12.75">
      <c r="A23" s="57" t="s">
        <v>489</v>
      </c>
      <c r="B23" s="18"/>
      <c r="C23" s="18"/>
      <c r="D23" s="18"/>
      <c r="E23" s="25"/>
      <c r="F23" s="23"/>
      <c r="G23" s="33"/>
    </row>
    <row r="24" spans="1:10" ht="12.75">
      <c r="A24" s="157" t="s">
        <v>157</v>
      </c>
      <c r="B24" s="146" t="s">
        <v>154</v>
      </c>
      <c r="C24" s="146" t="s">
        <v>155</v>
      </c>
      <c r="D24" s="146" t="s">
        <v>156</v>
      </c>
      <c r="E24" s="147">
        <v>150</v>
      </c>
      <c r="F24" s="147">
        <v>1521.3165</v>
      </c>
      <c r="G24" s="84">
        <v>11.28184798</v>
      </c>
      <c r="H24" s="76"/>
      <c r="I24" s="76"/>
      <c r="J24" s="145"/>
    </row>
    <row r="25" spans="1:7" ht="12.75">
      <c r="A25" s="4" t="s">
        <v>488</v>
      </c>
      <c r="B25" s="18"/>
      <c r="C25" s="18"/>
      <c r="D25" s="18"/>
      <c r="E25" s="26">
        <f>E24</f>
        <v>150</v>
      </c>
      <c r="F25" s="77">
        <f>F24</f>
        <v>1521.3165</v>
      </c>
      <c r="G25" s="95">
        <f>G24</f>
        <v>11.28184798</v>
      </c>
    </row>
    <row r="26" spans="1:7" ht="12.75">
      <c r="A26" s="4"/>
      <c r="B26" s="18"/>
      <c r="C26" s="18"/>
      <c r="D26" s="18"/>
      <c r="E26" s="26"/>
      <c r="F26" s="77"/>
      <c r="G26" s="95"/>
    </row>
    <row r="27" spans="1:7" ht="12.75">
      <c r="A27" s="4" t="s">
        <v>510</v>
      </c>
      <c r="B27" s="73"/>
      <c r="C27" s="73"/>
      <c r="D27" s="73"/>
      <c r="E27" s="71"/>
      <c r="F27" s="26"/>
      <c r="G27" s="223"/>
    </row>
    <row r="28" spans="1:7" ht="12.75">
      <c r="A28" s="4" t="s">
        <v>523</v>
      </c>
      <c r="B28" s="73"/>
      <c r="C28" s="73"/>
      <c r="D28" s="73"/>
      <c r="E28" s="71"/>
      <c r="F28" s="26"/>
      <c r="G28" s="223"/>
    </row>
    <row r="29" spans="1:7" ht="12.75">
      <c r="A29" s="157" t="s">
        <v>567</v>
      </c>
      <c r="B29" s="146" t="s">
        <v>568</v>
      </c>
      <c r="C29" s="146" t="s">
        <v>48</v>
      </c>
      <c r="D29" s="146" t="s">
        <v>272</v>
      </c>
      <c r="E29" s="147">
        <v>500000</v>
      </c>
      <c r="F29" s="83">
        <v>490.808</v>
      </c>
      <c r="G29" s="84">
        <v>3.63975625</v>
      </c>
    </row>
    <row r="30" spans="1:7" ht="12.75">
      <c r="A30" s="4" t="s">
        <v>488</v>
      </c>
      <c r="B30" s="158"/>
      <c r="C30" s="158"/>
      <c r="D30" s="158"/>
      <c r="E30" s="77">
        <f>E29</f>
        <v>500000</v>
      </c>
      <c r="F30" s="77">
        <f>F29</f>
        <v>490.808</v>
      </c>
      <c r="G30" s="95">
        <f>G29</f>
        <v>3.63975625</v>
      </c>
    </row>
    <row r="31" spans="1:7" ht="12.75">
      <c r="A31" s="224"/>
      <c r="B31" s="158"/>
      <c r="C31" s="158"/>
      <c r="D31" s="158"/>
      <c r="E31" s="159"/>
      <c r="F31" s="77"/>
      <c r="G31" s="225"/>
    </row>
    <row r="32" spans="1:7" ht="12.75">
      <c r="A32" s="4" t="s">
        <v>495</v>
      </c>
      <c r="B32" s="158"/>
      <c r="C32" s="158"/>
      <c r="D32" s="158"/>
      <c r="E32" s="159"/>
      <c r="F32" s="77"/>
      <c r="G32" s="225"/>
    </row>
    <row r="33" spans="1:7" ht="12.75">
      <c r="A33" s="226" t="s">
        <v>690</v>
      </c>
      <c r="B33" s="161"/>
      <c r="C33" s="160" t="s">
        <v>4</v>
      </c>
      <c r="D33" s="160" t="s">
        <v>3</v>
      </c>
      <c r="E33" s="163">
        <v>6058456</v>
      </c>
      <c r="F33" s="162">
        <v>60.58456</v>
      </c>
      <c r="G33" s="227">
        <v>0.44928573</v>
      </c>
    </row>
    <row r="34" spans="1:7" ht="12.75">
      <c r="A34" s="54" t="s">
        <v>491</v>
      </c>
      <c r="B34" s="73"/>
      <c r="C34" s="73"/>
      <c r="D34" s="73"/>
      <c r="E34" s="26">
        <f>E33</f>
        <v>6058456</v>
      </c>
      <c r="F34" s="26">
        <f>F33</f>
        <v>60.58456</v>
      </c>
      <c r="G34" s="43">
        <f>G33</f>
        <v>0.44928573</v>
      </c>
    </row>
    <row r="35" spans="1:7" ht="12.75">
      <c r="A35" s="30"/>
      <c r="B35" s="18"/>
      <c r="C35" s="18"/>
      <c r="D35" s="18"/>
      <c r="E35" s="18"/>
      <c r="F35" s="18"/>
      <c r="G35" s="29"/>
    </row>
    <row r="36" spans="1:7" ht="12.75">
      <c r="A36" s="228" t="s">
        <v>557</v>
      </c>
      <c r="B36" s="18"/>
      <c r="C36" s="18"/>
      <c r="D36" s="18"/>
      <c r="E36" s="25">
        <f>SUM(E34,E30,E25,E21)</f>
        <v>13359016</v>
      </c>
      <c r="F36" s="72">
        <f>SUM(F34,F30,F25,F21)</f>
        <v>13216.57866</v>
      </c>
      <c r="G36" s="85">
        <f>SUM(G21,G25,G30,G34)</f>
        <v>98.01210419</v>
      </c>
    </row>
    <row r="37" spans="1:7" ht="12.75">
      <c r="A37" s="229" t="s">
        <v>558</v>
      </c>
      <c r="B37" s="18"/>
      <c r="C37" s="18"/>
      <c r="D37" s="18"/>
      <c r="E37" s="72"/>
      <c r="F37" s="72">
        <v>268.06057880000117</v>
      </c>
      <c r="G37" s="85">
        <f>F37/F38*100</f>
        <v>1.9878958128052664</v>
      </c>
    </row>
    <row r="38" spans="1:7" ht="13.5" thickBot="1">
      <c r="A38" s="96" t="s">
        <v>559</v>
      </c>
      <c r="B38" s="34"/>
      <c r="C38" s="34"/>
      <c r="D38" s="34"/>
      <c r="E38" s="88"/>
      <c r="F38" s="88">
        <f>SUM(F36:F37)</f>
        <v>13484.6392388</v>
      </c>
      <c r="G38" s="119">
        <f>SUM(G36,G37)</f>
        <v>100.00000000280527</v>
      </c>
    </row>
    <row r="40" ht="12.75">
      <c r="A40" s="65" t="s">
        <v>807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28125" style="0" customWidth="1"/>
    <col min="2" max="2" width="16.57421875" style="0" customWidth="1"/>
    <col min="3" max="3" width="19.57421875" style="0" bestFit="1" customWidth="1"/>
    <col min="4" max="4" width="9.140625" style="0" bestFit="1" customWidth="1"/>
    <col min="5" max="5" width="17.421875" style="0" customWidth="1"/>
    <col min="6" max="6" width="13.8515625" style="0" customWidth="1"/>
    <col min="7" max="7" width="12.28125" style="0" customWidth="1"/>
  </cols>
  <sheetData>
    <row r="1" ht="13.5" thickBot="1"/>
    <row r="2" spans="1:7" ht="12.75">
      <c r="A2" s="269" t="s">
        <v>2</v>
      </c>
      <c r="B2" s="270"/>
      <c r="C2" s="270"/>
      <c r="D2" s="270"/>
      <c r="E2" s="270"/>
      <c r="F2" s="270"/>
      <c r="G2" s="271"/>
    </row>
    <row r="3" spans="1:7" ht="12.75">
      <c r="A3" s="272" t="s">
        <v>712</v>
      </c>
      <c r="B3" s="275"/>
      <c r="C3" s="275"/>
      <c r="D3" s="275"/>
      <c r="E3" s="275"/>
      <c r="F3" s="275"/>
      <c r="G3" s="276"/>
    </row>
    <row r="4" spans="1:7" ht="12.75">
      <c r="A4" s="285" t="s">
        <v>508</v>
      </c>
      <c r="B4" s="273"/>
      <c r="C4" s="273"/>
      <c r="D4" s="273"/>
      <c r="E4" s="273"/>
      <c r="F4" s="273"/>
      <c r="G4" s="274"/>
    </row>
    <row r="5" spans="1:7" ht="12.75">
      <c r="A5" s="30"/>
      <c r="B5" s="18"/>
      <c r="C5" s="18"/>
      <c r="D5" s="18"/>
      <c r="E5" s="18"/>
      <c r="F5" s="23"/>
      <c r="G5" s="29"/>
    </row>
    <row r="6" spans="1:7" ht="24">
      <c r="A6" s="3" t="s">
        <v>497</v>
      </c>
      <c r="B6" s="21" t="s">
        <v>0</v>
      </c>
      <c r="C6" s="21" t="s">
        <v>498</v>
      </c>
      <c r="D6" s="21" t="s">
        <v>1</v>
      </c>
      <c r="E6" s="35" t="s">
        <v>499</v>
      </c>
      <c r="F6" s="35" t="s">
        <v>500</v>
      </c>
      <c r="G6" s="36" t="s">
        <v>501</v>
      </c>
    </row>
    <row r="7" spans="1:7" ht="12.75">
      <c r="A7" s="5"/>
      <c r="B7" s="27"/>
      <c r="C7" s="28"/>
      <c r="D7" s="27"/>
      <c r="E7" s="27"/>
      <c r="F7" s="35" t="s">
        <v>502</v>
      </c>
      <c r="G7" s="37"/>
    </row>
    <row r="8" spans="1:7" ht="12.75">
      <c r="A8" s="38" t="s">
        <v>492</v>
      </c>
      <c r="B8" s="18"/>
      <c r="C8" s="18"/>
      <c r="D8" s="18"/>
      <c r="E8" s="18"/>
      <c r="F8" s="18"/>
      <c r="G8" s="29"/>
    </row>
    <row r="9" spans="1:7" ht="12.75">
      <c r="A9" s="38" t="s">
        <v>493</v>
      </c>
      <c r="B9" s="18"/>
      <c r="C9" s="18"/>
      <c r="D9" s="18"/>
      <c r="E9" s="18"/>
      <c r="F9" s="18"/>
      <c r="G9" s="29"/>
    </row>
    <row r="10" spans="1:8" ht="15" customHeight="1">
      <c r="A10" s="236" t="s">
        <v>395</v>
      </c>
      <c r="B10" s="216" t="s">
        <v>394</v>
      </c>
      <c r="C10" s="216" t="s">
        <v>48</v>
      </c>
      <c r="D10" s="216" t="s">
        <v>131</v>
      </c>
      <c r="E10" s="217">
        <v>30000</v>
      </c>
      <c r="F10" s="217">
        <v>304.4859</v>
      </c>
      <c r="G10" s="237">
        <v>9.64478354</v>
      </c>
      <c r="H10" s="76"/>
    </row>
    <row r="11" spans="1:8" ht="12.75" customHeight="1">
      <c r="A11" s="236" t="s">
        <v>691</v>
      </c>
      <c r="B11" s="216" t="s">
        <v>692</v>
      </c>
      <c r="C11" s="216" t="s">
        <v>110</v>
      </c>
      <c r="D11" s="216" t="s">
        <v>138</v>
      </c>
      <c r="E11" s="217">
        <v>270000</v>
      </c>
      <c r="F11" s="217">
        <v>276.19137</v>
      </c>
      <c r="G11" s="237">
        <v>8.7485364</v>
      </c>
      <c r="H11" s="76"/>
    </row>
    <row r="12" spans="1:8" ht="12.75" customHeight="1">
      <c r="A12" s="236" t="s">
        <v>633</v>
      </c>
      <c r="B12" s="216" t="s">
        <v>634</v>
      </c>
      <c r="C12" s="216" t="s">
        <v>18</v>
      </c>
      <c r="D12" s="216" t="s">
        <v>128</v>
      </c>
      <c r="E12" s="217">
        <v>170000</v>
      </c>
      <c r="F12" s="217">
        <v>170.68493</v>
      </c>
      <c r="G12" s="237">
        <v>5.40655316</v>
      </c>
      <c r="H12" s="76"/>
    </row>
    <row r="13" spans="1:8" ht="12.75">
      <c r="A13" s="3" t="s">
        <v>491</v>
      </c>
      <c r="B13" s="83"/>
      <c r="C13" s="83"/>
      <c r="D13" s="83"/>
      <c r="E13" s="79">
        <f>SUM(E10:E12)</f>
        <v>470000</v>
      </c>
      <c r="F13" s="77">
        <f>SUM(F10:F12)</f>
        <v>751.3622</v>
      </c>
      <c r="G13" s="102">
        <f>SUM(G10:G12)</f>
        <v>23.7998731</v>
      </c>
      <c r="H13" s="76"/>
    </row>
    <row r="14" spans="1:8" ht="12.75">
      <c r="A14" s="101"/>
      <c r="B14" s="83"/>
      <c r="C14" s="83"/>
      <c r="D14" s="83"/>
      <c r="E14" s="79"/>
      <c r="F14" s="77"/>
      <c r="G14" s="102"/>
      <c r="H14" s="76"/>
    </row>
    <row r="15" spans="1:8" ht="12.75">
      <c r="A15" s="97" t="s">
        <v>509</v>
      </c>
      <c r="B15" s="83"/>
      <c r="C15" s="83"/>
      <c r="D15" s="83"/>
      <c r="E15" s="83"/>
      <c r="F15" s="83"/>
      <c r="G15" s="177"/>
      <c r="H15" s="76"/>
    </row>
    <row r="16" spans="1:8" ht="12.75">
      <c r="A16" s="236" t="s">
        <v>569</v>
      </c>
      <c r="B16" s="216" t="s">
        <v>570</v>
      </c>
      <c r="C16" s="216" t="s">
        <v>571</v>
      </c>
      <c r="D16" s="216" t="s">
        <v>166</v>
      </c>
      <c r="E16" s="217">
        <v>1830000</v>
      </c>
      <c r="F16" s="217">
        <v>1872.3645</v>
      </c>
      <c r="G16" s="237">
        <v>59.30833027</v>
      </c>
      <c r="H16" s="76"/>
    </row>
    <row r="17" spans="1:8" ht="12.75">
      <c r="A17" s="178" t="s">
        <v>572</v>
      </c>
      <c r="B17" s="83"/>
      <c r="C17" s="83"/>
      <c r="D17" s="83"/>
      <c r="E17" s="79">
        <f>SUM(E16)</f>
        <v>1830000</v>
      </c>
      <c r="F17" s="77">
        <f>SUM(F16)</f>
        <v>1872.3645</v>
      </c>
      <c r="G17" s="102">
        <f>SUM(G16)</f>
        <v>59.30833027</v>
      </c>
      <c r="H17" s="76"/>
    </row>
    <row r="18" spans="1:8" ht="12.75">
      <c r="A18" s="101"/>
      <c r="B18" s="83"/>
      <c r="C18" s="83"/>
      <c r="D18" s="83"/>
      <c r="E18" s="79"/>
      <c r="F18" s="77"/>
      <c r="G18" s="102"/>
      <c r="H18" s="76"/>
    </row>
    <row r="19" spans="1:8" ht="12.75">
      <c r="A19" s="38" t="s">
        <v>494</v>
      </c>
      <c r="B19" s="83"/>
      <c r="C19" s="218"/>
      <c r="D19" s="83"/>
      <c r="E19" s="83"/>
      <c r="F19" s="89" t="s">
        <v>490</v>
      </c>
      <c r="G19" s="90" t="s">
        <v>490</v>
      </c>
      <c r="H19" s="76"/>
    </row>
    <row r="20" spans="1:8" ht="12.75">
      <c r="A20" s="4" t="s">
        <v>488</v>
      </c>
      <c r="B20" s="83"/>
      <c r="C20" s="218"/>
      <c r="D20" s="83"/>
      <c r="E20" s="70"/>
      <c r="F20" s="49">
        <v>0</v>
      </c>
      <c r="G20" s="98">
        <v>0</v>
      </c>
      <c r="H20" s="76"/>
    </row>
    <row r="21" spans="1:8" ht="12.75">
      <c r="A21" s="4"/>
      <c r="B21" s="83"/>
      <c r="C21" s="83"/>
      <c r="D21" s="83"/>
      <c r="E21" s="70"/>
      <c r="F21" s="70"/>
      <c r="G21" s="95"/>
      <c r="H21" s="76"/>
    </row>
    <row r="22" spans="1:8" ht="12.75">
      <c r="A22" s="38" t="s">
        <v>503</v>
      </c>
      <c r="B22" s="24"/>
      <c r="C22" s="39"/>
      <c r="D22" s="24"/>
      <c r="E22" s="24"/>
      <c r="F22" s="89" t="s">
        <v>490</v>
      </c>
      <c r="G22" s="90" t="s">
        <v>490</v>
      </c>
      <c r="H22" s="76"/>
    </row>
    <row r="23" spans="1:8" ht="12.75">
      <c r="A23" s="4" t="s">
        <v>488</v>
      </c>
      <c r="B23" s="24"/>
      <c r="C23" s="39"/>
      <c r="D23" s="24"/>
      <c r="E23" s="24"/>
      <c r="F23" s="49">
        <v>0</v>
      </c>
      <c r="G23" s="98">
        <v>0</v>
      </c>
      <c r="H23" s="76"/>
    </row>
    <row r="24" spans="1:8" ht="12.75">
      <c r="A24" s="101"/>
      <c r="B24" s="83"/>
      <c r="C24" s="83"/>
      <c r="D24" s="83"/>
      <c r="E24" s="70"/>
      <c r="F24" s="70"/>
      <c r="G24" s="9"/>
      <c r="H24" s="76"/>
    </row>
    <row r="25" spans="1:8" ht="12.75">
      <c r="A25" s="4" t="s">
        <v>510</v>
      </c>
      <c r="B25" s="83"/>
      <c r="C25" s="83"/>
      <c r="D25" s="83"/>
      <c r="E25" s="70"/>
      <c r="F25" s="70"/>
      <c r="G25" s="9"/>
      <c r="H25" s="76"/>
    </row>
    <row r="26" spans="1:8" ht="12.75">
      <c r="A26" s="4" t="s">
        <v>523</v>
      </c>
      <c r="B26" s="83"/>
      <c r="C26" s="83"/>
      <c r="D26" s="83"/>
      <c r="E26" s="70"/>
      <c r="F26" s="70"/>
      <c r="G26" s="9"/>
      <c r="H26" s="76"/>
    </row>
    <row r="27" spans="1:8" ht="12.75">
      <c r="A27" s="236" t="s">
        <v>567</v>
      </c>
      <c r="B27" s="216" t="s">
        <v>568</v>
      </c>
      <c r="C27" s="216" t="s">
        <v>48</v>
      </c>
      <c r="D27" s="216" t="s">
        <v>272</v>
      </c>
      <c r="E27" s="217">
        <v>300000</v>
      </c>
      <c r="F27" s="217">
        <v>294.4848</v>
      </c>
      <c r="G27" s="237">
        <v>9.32799237</v>
      </c>
      <c r="H27" s="76"/>
    </row>
    <row r="28" spans="1:8" ht="12.75">
      <c r="A28" s="99" t="s">
        <v>488</v>
      </c>
      <c r="B28" s="83"/>
      <c r="C28" s="83"/>
      <c r="D28" s="83"/>
      <c r="E28" s="79">
        <f>E27</f>
        <v>300000</v>
      </c>
      <c r="F28" s="77">
        <f>F27</f>
        <v>294.4848</v>
      </c>
      <c r="G28" s="102">
        <f>G27</f>
        <v>9.32799237</v>
      </c>
      <c r="H28" s="76"/>
    </row>
    <row r="29" spans="1:8" ht="12.75">
      <c r="A29" s="4"/>
      <c r="B29" s="83"/>
      <c r="C29" s="83"/>
      <c r="D29" s="83"/>
      <c r="E29" s="70"/>
      <c r="F29" s="70"/>
      <c r="G29" s="9"/>
      <c r="H29" s="76"/>
    </row>
    <row r="30" spans="1:8" ht="12.75">
      <c r="A30" s="4" t="s">
        <v>573</v>
      </c>
      <c r="B30" s="83"/>
      <c r="C30" s="83"/>
      <c r="D30" s="83"/>
      <c r="E30" s="79"/>
      <c r="F30" s="147"/>
      <c r="G30" s="102"/>
      <c r="H30" s="76"/>
    </row>
    <row r="31" spans="1:8" ht="24">
      <c r="A31" s="236" t="s">
        <v>690</v>
      </c>
      <c r="B31" s="216" t="s">
        <v>3</v>
      </c>
      <c r="C31" s="216" t="s">
        <v>4</v>
      </c>
      <c r="D31" s="216" t="s">
        <v>3</v>
      </c>
      <c r="E31" s="217">
        <v>29922558</v>
      </c>
      <c r="F31" s="217">
        <v>299.22558</v>
      </c>
      <c r="G31" s="237">
        <v>9.47815958</v>
      </c>
      <c r="H31" s="76"/>
    </row>
    <row r="32" spans="1:7" ht="12.75">
      <c r="A32" s="99" t="s">
        <v>488</v>
      </c>
      <c r="B32" s="18"/>
      <c r="C32" s="18"/>
      <c r="D32" s="18"/>
      <c r="E32" s="25">
        <f>SUM(E31)</f>
        <v>29922558</v>
      </c>
      <c r="F32" s="26">
        <f>SUM(F31)</f>
        <v>299.22558</v>
      </c>
      <c r="G32" s="33">
        <f>SUM(G31)</f>
        <v>9.47815958</v>
      </c>
    </row>
    <row r="33" spans="1:7" ht="12.75">
      <c r="A33" s="99"/>
      <c r="B33" s="18"/>
      <c r="C33" s="18"/>
      <c r="D33" s="18"/>
      <c r="E33" s="25"/>
      <c r="F33" s="23"/>
      <c r="G33" s="33"/>
    </row>
    <row r="34" spans="1:7" ht="12.75">
      <c r="A34" s="80" t="s">
        <v>557</v>
      </c>
      <c r="B34" s="18"/>
      <c r="C34" s="18"/>
      <c r="D34" s="18"/>
      <c r="E34" s="25">
        <f>SUM(E32,E28,E17,E13)</f>
        <v>32522558</v>
      </c>
      <c r="F34" s="26">
        <f>SUM(F32,F28,F23,F20,F17,F13)</f>
        <v>3217.43708</v>
      </c>
      <c r="G34" s="33">
        <f>SUM(G13,G17,G23,G28,G32)</f>
        <v>101.91435532</v>
      </c>
    </row>
    <row r="35" spans="1:9" ht="12.75">
      <c r="A35" s="54" t="s">
        <v>558</v>
      </c>
      <c r="B35" s="18"/>
      <c r="C35" s="18"/>
      <c r="D35" s="18"/>
      <c r="E35" s="25"/>
      <c r="F35" s="25">
        <v>-60.4362144</v>
      </c>
      <c r="G35" s="33">
        <f>F35/F36*100</f>
        <v>-1.914355331939824</v>
      </c>
      <c r="I35" s="45"/>
    </row>
    <row r="36" spans="1:7" ht="13.5" thickBot="1">
      <c r="A36" s="81" t="s">
        <v>559</v>
      </c>
      <c r="B36" s="34"/>
      <c r="C36" s="34"/>
      <c r="D36" s="34"/>
      <c r="E36" s="66"/>
      <c r="F36" s="238">
        <f>SUM(F34:F35)</f>
        <v>3157.0008656</v>
      </c>
      <c r="G36" s="239">
        <f>SUM(G34:G35)</f>
        <v>99.99999998806017</v>
      </c>
    </row>
    <row r="38" ht="12.75">
      <c r="A38" s="65" t="s">
        <v>807</v>
      </c>
    </row>
    <row r="39" ht="12.75">
      <c r="G39" s="145"/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28125" style="0" customWidth="1"/>
    <col min="2" max="2" width="16.57421875" style="0" customWidth="1"/>
    <col min="3" max="3" width="21.7109375" style="0" bestFit="1" customWidth="1"/>
    <col min="4" max="4" width="6.57421875" style="0" customWidth="1"/>
    <col min="5" max="5" width="13.8515625" style="0" customWidth="1"/>
    <col min="6" max="6" width="16.00390625" style="0" customWidth="1"/>
    <col min="7" max="7" width="9.57421875" style="0" bestFit="1" customWidth="1"/>
    <col min="8" max="8" width="15.28125" style="0" bestFit="1" customWidth="1"/>
    <col min="9" max="9" width="17.00390625" style="0" bestFit="1" customWidth="1"/>
  </cols>
  <sheetData>
    <row r="1" spans="1:8" ht="13.5" thickBot="1">
      <c r="A1" s="153"/>
      <c r="B1" s="154"/>
      <c r="C1" s="154"/>
      <c r="D1" s="154"/>
      <c r="E1" s="154"/>
      <c r="F1" s="154"/>
      <c r="G1" s="155"/>
      <c r="H1" s="76"/>
    </row>
    <row r="2" spans="1:8" ht="12.75">
      <c r="A2" s="269" t="s">
        <v>2</v>
      </c>
      <c r="B2" s="270"/>
      <c r="C2" s="270"/>
      <c r="D2" s="270"/>
      <c r="E2" s="270"/>
      <c r="F2" s="270"/>
      <c r="G2" s="271"/>
      <c r="H2" s="76"/>
    </row>
    <row r="3" spans="1:8" ht="12.75">
      <c r="A3" s="272" t="s">
        <v>712</v>
      </c>
      <c r="B3" s="275"/>
      <c r="C3" s="275"/>
      <c r="D3" s="275"/>
      <c r="E3" s="275"/>
      <c r="F3" s="275"/>
      <c r="G3" s="276"/>
      <c r="H3" s="76"/>
    </row>
    <row r="4" spans="1:8" ht="12.75">
      <c r="A4" s="285" t="s">
        <v>511</v>
      </c>
      <c r="B4" s="275"/>
      <c r="C4" s="275"/>
      <c r="D4" s="275"/>
      <c r="E4" s="275"/>
      <c r="F4" s="275"/>
      <c r="G4" s="276"/>
      <c r="H4" s="76"/>
    </row>
    <row r="5" spans="1:8" ht="12.75">
      <c r="A5" s="30"/>
      <c r="B5" s="18"/>
      <c r="C5" s="18"/>
      <c r="D5" s="18"/>
      <c r="E5" s="18"/>
      <c r="F5" s="23"/>
      <c r="G5" s="29"/>
      <c r="H5" s="76"/>
    </row>
    <row r="6" spans="1:8" ht="24">
      <c r="A6" s="3" t="s">
        <v>497</v>
      </c>
      <c r="B6" s="21" t="s">
        <v>0</v>
      </c>
      <c r="C6" s="21" t="s">
        <v>498</v>
      </c>
      <c r="D6" s="21" t="s">
        <v>1</v>
      </c>
      <c r="E6" s="35" t="s">
        <v>499</v>
      </c>
      <c r="F6" s="35" t="s">
        <v>500</v>
      </c>
      <c r="G6" s="36" t="s">
        <v>501</v>
      </c>
      <c r="H6" s="76"/>
    </row>
    <row r="7" spans="1:8" ht="12.75">
      <c r="A7" s="5"/>
      <c r="B7" s="27"/>
      <c r="C7" s="28"/>
      <c r="D7" s="27"/>
      <c r="E7" s="27"/>
      <c r="F7" s="35" t="s">
        <v>502</v>
      </c>
      <c r="G7" s="37"/>
      <c r="H7" s="76"/>
    </row>
    <row r="8" spans="1:8" ht="12.75">
      <c r="A8" s="4" t="s">
        <v>512</v>
      </c>
      <c r="B8" s="18"/>
      <c r="C8" s="18"/>
      <c r="D8" s="18"/>
      <c r="E8" s="18"/>
      <c r="F8" s="18"/>
      <c r="G8" s="29"/>
      <c r="H8" s="76"/>
    </row>
    <row r="9" spans="1:8" ht="12.75">
      <c r="A9" s="4" t="s">
        <v>487</v>
      </c>
      <c r="B9" s="18"/>
      <c r="C9" s="18"/>
      <c r="D9" s="18"/>
      <c r="E9" s="18"/>
      <c r="F9" s="23"/>
      <c r="G9" s="156"/>
      <c r="H9" s="76"/>
    </row>
    <row r="10" spans="1:9" ht="12.75">
      <c r="A10" s="31" t="s">
        <v>118</v>
      </c>
      <c r="B10" s="22" t="s">
        <v>117</v>
      </c>
      <c r="C10" s="22" t="s">
        <v>22</v>
      </c>
      <c r="D10" s="22" t="s">
        <v>3</v>
      </c>
      <c r="E10" s="23">
        <v>854187</v>
      </c>
      <c r="F10" s="148">
        <v>4972.222527</v>
      </c>
      <c r="G10" s="32">
        <v>7.56183758</v>
      </c>
      <c r="H10" s="252"/>
      <c r="I10" s="76"/>
    </row>
    <row r="11" spans="1:8" ht="12.75">
      <c r="A11" s="31" t="s">
        <v>57</v>
      </c>
      <c r="B11" s="22" t="s">
        <v>56</v>
      </c>
      <c r="C11" s="22" t="s">
        <v>22</v>
      </c>
      <c r="D11" s="22" t="s">
        <v>3</v>
      </c>
      <c r="E11" s="23">
        <v>14130</v>
      </c>
      <c r="F11" s="132">
        <v>4250.47356</v>
      </c>
      <c r="G11" s="32">
        <v>6.46418991</v>
      </c>
      <c r="H11" s="141"/>
    </row>
    <row r="12" spans="1:8" ht="12.75">
      <c r="A12" s="31" t="s">
        <v>49</v>
      </c>
      <c r="B12" s="22" t="s">
        <v>47</v>
      </c>
      <c r="C12" s="22" t="s">
        <v>48</v>
      </c>
      <c r="D12" s="22" t="s">
        <v>3</v>
      </c>
      <c r="E12" s="23">
        <v>332128</v>
      </c>
      <c r="F12" s="132">
        <v>3979.5576960000003</v>
      </c>
      <c r="G12" s="32">
        <v>6.05217662</v>
      </c>
      <c r="H12" s="141"/>
    </row>
    <row r="13" spans="1:8" ht="12.75">
      <c r="A13" s="31" t="s">
        <v>98</v>
      </c>
      <c r="B13" s="22" t="s">
        <v>97</v>
      </c>
      <c r="C13" s="22" t="s">
        <v>38</v>
      </c>
      <c r="D13" s="22" t="s">
        <v>3</v>
      </c>
      <c r="E13" s="23">
        <v>5391</v>
      </c>
      <c r="F13" s="132">
        <v>3730.5046125</v>
      </c>
      <c r="G13" s="32">
        <v>5.6734126</v>
      </c>
      <c r="H13" s="141"/>
    </row>
    <row r="14" spans="1:8" ht="12.75">
      <c r="A14" s="31" t="s">
        <v>172</v>
      </c>
      <c r="B14" s="22" t="s">
        <v>171</v>
      </c>
      <c r="C14" s="22" t="s">
        <v>48</v>
      </c>
      <c r="D14" s="22" t="s">
        <v>3</v>
      </c>
      <c r="E14" s="23">
        <v>650000</v>
      </c>
      <c r="F14" s="132">
        <v>3191.825</v>
      </c>
      <c r="G14" s="32">
        <v>4.85417981</v>
      </c>
      <c r="H14" s="141"/>
    </row>
    <row r="15" spans="1:8" ht="12.75">
      <c r="A15" s="31" t="s">
        <v>120</v>
      </c>
      <c r="B15" s="22" t="s">
        <v>119</v>
      </c>
      <c r="C15" s="22" t="s">
        <v>20</v>
      </c>
      <c r="D15" s="22" t="s">
        <v>3</v>
      </c>
      <c r="E15" s="23">
        <v>97671</v>
      </c>
      <c r="F15" s="132">
        <v>3028.289355</v>
      </c>
      <c r="G15" s="32">
        <v>4.60547212</v>
      </c>
      <c r="H15" s="141"/>
    </row>
    <row r="16" spans="1:8" ht="12.75">
      <c r="A16" s="31" t="s">
        <v>15</v>
      </c>
      <c r="B16" s="22" t="s">
        <v>14</v>
      </c>
      <c r="C16" s="22" t="s">
        <v>16</v>
      </c>
      <c r="D16" s="22" t="s">
        <v>3</v>
      </c>
      <c r="E16" s="23">
        <v>200000</v>
      </c>
      <c r="F16" s="132">
        <v>2842</v>
      </c>
      <c r="G16" s="32">
        <v>4.32216022</v>
      </c>
      <c r="H16" s="141"/>
    </row>
    <row r="17" spans="1:8" ht="12.75">
      <c r="A17" s="31" t="s">
        <v>104</v>
      </c>
      <c r="B17" s="22" t="s">
        <v>103</v>
      </c>
      <c r="C17" s="22" t="s">
        <v>26</v>
      </c>
      <c r="D17" s="22" t="s">
        <v>3</v>
      </c>
      <c r="E17" s="23">
        <v>356797</v>
      </c>
      <c r="F17" s="132">
        <v>2839.5689245</v>
      </c>
      <c r="G17" s="32">
        <v>4.318463</v>
      </c>
      <c r="H17" s="141"/>
    </row>
    <row r="18" spans="1:8" ht="12.75">
      <c r="A18" s="31" t="s">
        <v>177</v>
      </c>
      <c r="B18" s="22" t="s">
        <v>175</v>
      </c>
      <c r="C18" s="22" t="s">
        <v>176</v>
      </c>
      <c r="D18" s="22" t="s">
        <v>3</v>
      </c>
      <c r="E18" s="23">
        <v>17325</v>
      </c>
      <c r="F18" s="132">
        <v>2837.5664625</v>
      </c>
      <c r="G18" s="32">
        <v>4.31541762</v>
      </c>
      <c r="H18" s="141"/>
    </row>
    <row r="19" spans="1:8" ht="12.75">
      <c r="A19" s="31" t="s">
        <v>92</v>
      </c>
      <c r="B19" s="22" t="s">
        <v>91</v>
      </c>
      <c r="C19" s="22" t="s">
        <v>43</v>
      </c>
      <c r="D19" s="22" t="s">
        <v>3</v>
      </c>
      <c r="E19" s="23">
        <v>275000</v>
      </c>
      <c r="F19" s="132">
        <v>2809.5375</v>
      </c>
      <c r="G19" s="32">
        <v>4.27279071</v>
      </c>
      <c r="H19" s="141"/>
    </row>
    <row r="20" spans="1:8" ht="12.75">
      <c r="A20" s="31" t="s">
        <v>168</v>
      </c>
      <c r="B20" s="22" t="s">
        <v>167</v>
      </c>
      <c r="C20" s="22" t="s">
        <v>20</v>
      </c>
      <c r="D20" s="22" t="s">
        <v>3</v>
      </c>
      <c r="E20" s="23">
        <v>220833</v>
      </c>
      <c r="F20" s="132">
        <v>2565.416961</v>
      </c>
      <c r="G20" s="32">
        <v>3.90152819</v>
      </c>
      <c r="H20" s="141"/>
    </row>
    <row r="21" spans="1:8" ht="12.75">
      <c r="A21" s="31" t="s">
        <v>114</v>
      </c>
      <c r="B21" s="22" t="s">
        <v>113</v>
      </c>
      <c r="C21" s="22" t="s">
        <v>48</v>
      </c>
      <c r="D21" s="22" t="s">
        <v>3</v>
      </c>
      <c r="E21" s="23">
        <v>150240</v>
      </c>
      <c r="F21" s="132">
        <v>2519.82528</v>
      </c>
      <c r="G21" s="32">
        <v>3.83219162</v>
      </c>
      <c r="H21" s="141"/>
    </row>
    <row r="22" spans="1:8" ht="12.75">
      <c r="A22" s="31" t="s">
        <v>37</v>
      </c>
      <c r="B22" s="22" t="s">
        <v>36</v>
      </c>
      <c r="C22" s="22" t="s">
        <v>38</v>
      </c>
      <c r="D22" s="22" t="s">
        <v>3</v>
      </c>
      <c r="E22" s="23">
        <v>9713</v>
      </c>
      <c r="F22" s="132">
        <v>2348.418853</v>
      </c>
      <c r="G22" s="32">
        <v>3.57151391</v>
      </c>
      <c r="H22" s="141"/>
    </row>
    <row r="23" spans="1:8" ht="12.75">
      <c r="A23" s="31" t="s">
        <v>122</v>
      </c>
      <c r="B23" s="22" t="s">
        <v>121</v>
      </c>
      <c r="C23" s="22" t="s">
        <v>38</v>
      </c>
      <c r="D23" s="22" t="s">
        <v>3</v>
      </c>
      <c r="E23" s="23">
        <v>40980</v>
      </c>
      <c r="F23" s="132">
        <v>2239.02426</v>
      </c>
      <c r="G23" s="32">
        <v>3.40514482</v>
      </c>
      <c r="H23" s="141"/>
    </row>
    <row r="24" spans="1:8" ht="12.75">
      <c r="A24" s="31" t="s">
        <v>51</v>
      </c>
      <c r="B24" s="22" t="s">
        <v>50</v>
      </c>
      <c r="C24" s="22" t="s">
        <v>20</v>
      </c>
      <c r="D24" s="22" t="s">
        <v>3</v>
      </c>
      <c r="E24" s="23">
        <v>202634</v>
      </c>
      <c r="F24" s="132">
        <v>2187.535347</v>
      </c>
      <c r="G24" s="32">
        <v>3.32683964</v>
      </c>
      <c r="H24" s="141"/>
    </row>
    <row r="25" spans="1:8" ht="12.75">
      <c r="A25" s="31" t="s">
        <v>55</v>
      </c>
      <c r="B25" s="22" t="s">
        <v>54</v>
      </c>
      <c r="C25" s="22" t="s">
        <v>34</v>
      </c>
      <c r="D25" s="22" t="s">
        <v>3</v>
      </c>
      <c r="E25" s="23">
        <v>214791</v>
      </c>
      <c r="F25" s="132">
        <v>2121.5981025</v>
      </c>
      <c r="G25" s="32">
        <v>3.22656119</v>
      </c>
      <c r="H25" s="141"/>
    </row>
    <row r="26" spans="1:8" ht="12.75">
      <c r="A26" s="31" t="s">
        <v>67</v>
      </c>
      <c r="B26" s="22" t="s">
        <v>66</v>
      </c>
      <c r="C26" s="22" t="s">
        <v>7</v>
      </c>
      <c r="D26" s="22" t="s">
        <v>3</v>
      </c>
      <c r="E26" s="23">
        <v>475479</v>
      </c>
      <c r="F26" s="132">
        <v>1890.504504</v>
      </c>
      <c r="G26" s="32">
        <v>2.87511026</v>
      </c>
      <c r="H26" s="141"/>
    </row>
    <row r="27" spans="1:8" ht="12.75">
      <c r="A27" s="31" t="s">
        <v>174</v>
      </c>
      <c r="B27" s="22" t="s">
        <v>173</v>
      </c>
      <c r="C27" s="22" t="s">
        <v>20</v>
      </c>
      <c r="D27" s="22" t="s">
        <v>3</v>
      </c>
      <c r="E27" s="23">
        <v>27751</v>
      </c>
      <c r="F27" s="132">
        <v>1877.9517965</v>
      </c>
      <c r="G27" s="32">
        <v>2.8560199</v>
      </c>
      <c r="H27" s="141"/>
    </row>
    <row r="28" spans="1:8" ht="12.75">
      <c r="A28" s="31" t="s">
        <v>179</v>
      </c>
      <c r="B28" s="22" t="s">
        <v>178</v>
      </c>
      <c r="C28" s="22" t="s">
        <v>20</v>
      </c>
      <c r="D28" s="22" t="s">
        <v>3</v>
      </c>
      <c r="E28" s="23">
        <v>217069</v>
      </c>
      <c r="F28" s="132">
        <v>1781.2682140000002</v>
      </c>
      <c r="G28" s="32">
        <v>2.70898192</v>
      </c>
      <c r="H28" s="141"/>
    </row>
    <row r="29" spans="1:8" ht="12.75">
      <c r="A29" s="31" t="s">
        <v>116</v>
      </c>
      <c r="B29" s="22" t="s">
        <v>115</v>
      </c>
      <c r="C29" s="22" t="s">
        <v>16</v>
      </c>
      <c r="D29" s="22" t="s">
        <v>3</v>
      </c>
      <c r="E29" s="23">
        <v>203456</v>
      </c>
      <c r="F29" s="132">
        <v>1770.57584</v>
      </c>
      <c r="G29" s="32">
        <v>2.69272078</v>
      </c>
      <c r="H29" s="141"/>
    </row>
    <row r="30" spans="1:8" ht="12.75">
      <c r="A30" s="31" t="s">
        <v>53</v>
      </c>
      <c r="B30" s="22" t="s">
        <v>52</v>
      </c>
      <c r="C30" s="22" t="s">
        <v>48</v>
      </c>
      <c r="D30" s="22" t="s">
        <v>3</v>
      </c>
      <c r="E30" s="23">
        <v>92766</v>
      </c>
      <c r="F30" s="132">
        <v>1723.406748</v>
      </c>
      <c r="G30" s="32">
        <v>2.62098525</v>
      </c>
      <c r="H30" s="141"/>
    </row>
    <row r="31" spans="1:8" ht="12.75">
      <c r="A31" s="31" t="s">
        <v>45</v>
      </c>
      <c r="B31" s="22" t="s">
        <v>44</v>
      </c>
      <c r="C31" s="22" t="s">
        <v>46</v>
      </c>
      <c r="D31" s="22" t="s">
        <v>3</v>
      </c>
      <c r="E31" s="23">
        <v>415073</v>
      </c>
      <c r="F31" s="132">
        <v>1662.9899744999998</v>
      </c>
      <c r="G31" s="32">
        <v>2.52910243</v>
      </c>
      <c r="H31" s="141"/>
    </row>
    <row r="32" spans="1:8" ht="12.75">
      <c r="A32" s="31" t="s">
        <v>81</v>
      </c>
      <c r="B32" s="22" t="s">
        <v>80</v>
      </c>
      <c r="C32" s="22" t="s">
        <v>20</v>
      </c>
      <c r="D32" s="22" t="s">
        <v>3</v>
      </c>
      <c r="E32" s="23">
        <v>29780</v>
      </c>
      <c r="F32" s="132">
        <v>1628.86177</v>
      </c>
      <c r="G32" s="32">
        <v>2.4771997</v>
      </c>
      <c r="H32" s="141"/>
    </row>
    <row r="33" spans="1:8" ht="12.75">
      <c r="A33" s="31" t="s">
        <v>170</v>
      </c>
      <c r="B33" s="22" t="s">
        <v>169</v>
      </c>
      <c r="C33" s="22" t="s">
        <v>83</v>
      </c>
      <c r="D33" s="22" t="s">
        <v>3</v>
      </c>
      <c r="E33" s="23">
        <v>233016</v>
      </c>
      <c r="F33" s="132">
        <v>1370.483604</v>
      </c>
      <c r="G33" s="32">
        <v>2.08425394</v>
      </c>
      <c r="H33" s="141"/>
    </row>
    <row r="34" spans="1:8" ht="12.75">
      <c r="A34" s="31" t="s">
        <v>6</v>
      </c>
      <c r="B34" s="22" t="s">
        <v>35</v>
      </c>
      <c r="C34" s="22" t="s">
        <v>7</v>
      </c>
      <c r="D34" s="22" t="s">
        <v>3</v>
      </c>
      <c r="E34" s="23">
        <v>31953</v>
      </c>
      <c r="F34" s="132">
        <v>1362.220296</v>
      </c>
      <c r="G34" s="32">
        <v>2.07168697</v>
      </c>
      <c r="H34" s="141"/>
    </row>
    <row r="35" spans="1:8" ht="12.75">
      <c r="A35" s="74" t="s">
        <v>488</v>
      </c>
      <c r="B35" s="107"/>
      <c r="C35" s="107"/>
      <c r="D35" s="107"/>
      <c r="E35" s="151">
        <f>SUM(E10:E34)</f>
        <v>5368163</v>
      </c>
      <c r="F35" s="151">
        <f>SUM(F10:F34)</f>
        <v>63531.627188</v>
      </c>
      <c r="G35" s="100">
        <f>SUM(G10:G34)</f>
        <v>96.61994071000001</v>
      </c>
      <c r="H35" s="76"/>
    </row>
    <row r="36" spans="1:8" ht="12.75">
      <c r="A36" s="30"/>
      <c r="B36" s="18"/>
      <c r="C36" s="18"/>
      <c r="D36" s="18"/>
      <c r="E36" s="25"/>
      <c r="F36" s="23"/>
      <c r="G36" s="100"/>
      <c r="H36" s="76"/>
    </row>
    <row r="37" spans="1:8" ht="12.75">
      <c r="A37" s="5" t="s">
        <v>489</v>
      </c>
      <c r="B37" s="6"/>
      <c r="C37" s="7"/>
      <c r="D37" s="6"/>
      <c r="E37" s="8"/>
      <c r="F37" s="70" t="s">
        <v>490</v>
      </c>
      <c r="G37" s="111" t="s">
        <v>490</v>
      </c>
      <c r="H37" s="76"/>
    </row>
    <row r="38" spans="1:8" ht="12.75">
      <c r="A38" s="10" t="s">
        <v>491</v>
      </c>
      <c r="B38" s="6"/>
      <c r="C38" s="7"/>
      <c r="D38" s="6"/>
      <c r="E38" s="8"/>
      <c r="F38" s="16">
        <v>0</v>
      </c>
      <c r="G38" s="111">
        <v>0</v>
      </c>
      <c r="H38" s="76"/>
    </row>
    <row r="39" spans="1:8" ht="12.75">
      <c r="A39" s="10"/>
      <c r="B39" s="6"/>
      <c r="C39" s="7"/>
      <c r="D39" s="6"/>
      <c r="E39" s="8"/>
      <c r="F39" s="16"/>
      <c r="G39" s="111"/>
      <c r="H39" s="76"/>
    </row>
    <row r="40" spans="1:8" ht="12.75">
      <c r="A40" s="15" t="s">
        <v>492</v>
      </c>
      <c r="B40" s="12"/>
      <c r="C40" s="13"/>
      <c r="D40" s="12"/>
      <c r="E40" s="8"/>
      <c r="F40" s="14"/>
      <c r="G40" s="111"/>
      <c r="H40" s="76"/>
    </row>
    <row r="41" spans="1:8" s="109" customFormat="1" ht="12.75">
      <c r="A41" s="112" t="s">
        <v>493</v>
      </c>
      <c r="B41" s="108"/>
      <c r="C41" s="108"/>
      <c r="D41" s="108"/>
      <c r="E41" s="8"/>
      <c r="F41" s="70" t="s">
        <v>490</v>
      </c>
      <c r="G41" s="111" t="s">
        <v>490</v>
      </c>
      <c r="H41" s="149"/>
    </row>
    <row r="42" spans="1:8" s="109" customFormat="1" ht="12.75">
      <c r="A42" s="112" t="s">
        <v>488</v>
      </c>
      <c r="B42" s="108"/>
      <c r="C42" s="108"/>
      <c r="D42" s="108"/>
      <c r="E42" s="8"/>
      <c r="F42" s="16">
        <v>0</v>
      </c>
      <c r="G42" s="100">
        <v>0</v>
      </c>
      <c r="H42" s="149"/>
    </row>
    <row r="43" spans="1:8" ht="12.75">
      <c r="A43" s="5"/>
      <c r="B43" s="12"/>
      <c r="C43" s="13"/>
      <c r="D43" s="12"/>
      <c r="E43" s="8"/>
      <c r="F43" s="16"/>
      <c r="G43" s="100"/>
      <c r="H43" s="76"/>
    </row>
    <row r="44" spans="1:8" ht="12.75">
      <c r="A44" s="38" t="s">
        <v>494</v>
      </c>
      <c r="B44" s="18"/>
      <c r="C44" s="18"/>
      <c r="D44" s="18"/>
      <c r="E44" s="18"/>
      <c r="F44" s="23"/>
      <c r="G44" s="100"/>
      <c r="H44" s="76"/>
    </row>
    <row r="45" spans="1:8" ht="12.75">
      <c r="A45" s="31" t="s">
        <v>8</v>
      </c>
      <c r="B45" s="22" t="s">
        <v>5</v>
      </c>
      <c r="C45" s="22" t="s">
        <v>7</v>
      </c>
      <c r="D45" s="22" t="s">
        <v>3</v>
      </c>
      <c r="E45" s="23">
        <v>88914</v>
      </c>
      <c r="F45" s="132">
        <v>8.9368351</v>
      </c>
      <c r="G45" s="32">
        <v>0.01359129</v>
      </c>
      <c r="H45" s="141"/>
    </row>
    <row r="46" spans="1:8" ht="12.75">
      <c r="A46" s="31" t="s">
        <v>10</v>
      </c>
      <c r="B46" s="22" t="s">
        <v>9</v>
      </c>
      <c r="C46" s="22" t="s">
        <v>7</v>
      </c>
      <c r="D46" s="22" t="s">
        <v>3</v>
      </c>
      <c r="E46" s="23">
        <v>50808</v>
      </c>
      <c r="F46" s="132">
        <v>5.1918155</v>
      </c>
      <c r="G46" s="32">
        <v>0.0078958</v>
      </c>
      <c r="H46" s="141"/>
    </row>
    <row r="47" spans="1:8" ht="12.75">
      <c r="A47" s="31" t="s">
        <v>12</v>
      </c>
      <c r="B47" s="22" t="s">
        <v>11</v>
      </c>
      <c r="C47" s="22" t="s">
        <v>7</v>
      </c>
      <c r="D47" s="22" t="s">
        <v>3</v>
      </c>
      <c r="E47" s="23">
        <v>38106</v>
      </c>
      <c r="F47" s="132">
        <v>3.9438185999999997</v>
      </c>
      <c r="G47" s="32">
        <v>0.00599782</v>
      </c>
      <c r="H47" s="141"/>
    </row>
    <row r="48" spans="1:8" ht="12.75">
      <c r="A48" s="4" t="s">
        <v>488</v>
      </c>
      <c r="B48" s="22"/>
      <c r="C48" s="22"/>
      <c r="D48" s="22"/>
      <c r="E48" s="26">
        <f>SUM(E45:E47)</f>
        <v>177828</v>
      </c>
      <c r="F48" s="26">
        <f>SUM(F45:F47)</f>
        <v>18.0724692</v>
      </c>
      <c r="G48" s="100">
        <f>SUM(G45:G47)</f>
        <v>0.02748491</v>
      </c>
      <c r="H48" s="76"/>
    </row>
    <row r="49" spans="1:8" ht="12.75">
      <c r="A49" s="30"/>
      <c r="B49" s="18"/>
      <c r="C49" s="18"/>
      <c r="D49" s="18"/>
      <c r="E49" s="25"/>
      <c r="F49" s="23"/>
      <c r="G49" s="100"/>
      <c r="H49" s="76"/>
    </row>
    <row r="50" spans="1:8" ht="12.75">
      <c r="A50" s="38" t="s">
        <v>503</v>
      </c>
      <c r="B50" s="24"/>
      <c r="C50" s="39"/>
      <c r="D50" s="24"/>
      <c r="E50" s="24"/>
      <c r="F50" s="152" t="s">
        <v>490</v>
      </c>
      <c r="G50" s="111" t="s">
        <v>490</v>
      </c>
      <c r="H50" s="76"/>
    </row>
    <row r="51" spans="1:8" ht="12.75">
      <c r="A51" s="4" t="s">
        <v>488</v>
      </c>
      <c r="B51" s="24"/>
      <c r="C51" s="39"/>
      <c r="D51" s="24"/>
      <c r="E51" s="24"/>
      <c r="F51" s="78">
        <v>0</v>
      </c>
      <c r="G51" s="100">
        <v>0</v>
      </c>
      <c r="H51" s="76"/>
    </row>
    <row r="52" spans="1:8" ht="12.75">
      <c r="A52" s="30"/>
      <c r="B52" s="18"/>
      <c r="C52" s="18"/>
      <c r="D52" s="18"/>
      <c r="E52" s="8"/>
      <c r="F52" s="8"/>
      <c r="G52" s="100"/>
      <c r="H52" s="76"/>
    </row>
    <row r="53" spans="1:8" ht="12.75">
      <c r="A53" s="4" t="s">
        <v>510</v>
      </c>
      <c r="B53" s="18"/>
      <c r="C53" s="18"/>
      <c r="D53" s="18"/>
      <c r="E53" s="8"/>
      <c r="F53" s="8"/>
      <c r="G53" s="100"/>
      <c r="H53" s="76"/>
    </row>
    <row r="54" spans="1:8" s="109" customFormat="1" ht="15.75" customHeight="1">
      <c r="A54" s="31" t="s">
        <v>690</v>
      </c>
      <c r="B54" s="22" t="s">
        <v>3</v>
      </c>
      <c r="C54" s="22" t="s">
        <v>4</v>
      </c>
      <c r="D54" s="22" t="s">
        <v>3</v>
      </c>
      <c r="E54" s="23">
        <v>210470022</v>
      </c>
      <c r="F54" s="18">
        <v>2104.70022</v>
      </c>
      <c r="G54" s="32">
        <v>3.20086262</v>
      </c>
      <c r="H54" s="150"/>
    </row>
    <row r="55" spans="1:8" ht="12.75">
      <c r="A55" s="57" t="s">
        <v>488</v>
      </c>
      <c r="B55" s="18"/>
      <c r="C55" s="18"/>
      <c r="D55" s="18"/>
      <c r="E55" s="25">
        <f>SUM(E54)</f>
        <v>210470022</v>
      </c>
      <c r="F55" s="68">
        <f>SUM(F54)</f>
        <v>2104.70022</v>
      </c>
      <c r="G55" s="33">
        <f>SUM(G54)</f>
        <v>3.20086262</v>
      </c>
      <c r="H55" s="76"/>
    </row>
    <row r="56" spans="1:8" ht="12.75">
      <c r="A56" s="4"/>
      <c r="B56" s="18"/>
      <c r="C56" s="18"/>
      <c r="D56" s="18"/>
      <c r="E56" s="25"/>
      <c r="F56" s="26"/>
      <c r="G56" s="110"/>
      <c r="H56" s="76"/>
    </row>
    <row r="57" spans="1:9" ht="12.75">
      <c r="A57" s="4" t="s">
        <v>505</v>
      </c>
      <c r="B57" s="18"/>
      <c r="C57" s="18"/>
      <c r="D57" s="18"/>
      <c r="E57" s="25">
        <f>SUM(E55,E48,E35)</f>
        <v>216016013</v>
      </c>
      <c r="F57" s="253">
        <f>SUM(F55,F51,F48,F42,F38,F35)</f>
        <v>65654.3998772</v>
      </c>
      <c r="G57" s="254">
        <f>SUM(G55,G51,G48,G42,G38,G35)</f>
        <v>99.84828824</v>
      </c>
      <c r="H57" s="134"/>
      <c r="I57" s="75"/>
    </row>
    <row r="58" spans="1:9" ht="12.75">
      <c r="A58" s="4" t="s">
        <v>506</v>
      </c>
      <c r="B58" s="18"/>
      <c r="C58" s="18"/>
      <c r="D58" s="18"/>
      <c r="E58" s="25"/>
      <c r="F58" s="72">
        <v>99.75678750000954</v>
      </c>
      <c r="G58" s="85">
        <f>F58/F59*100</f>
        <v>0.15171175870857723</v>
      </c>
      <c r="H58" s="2"/>
      <c r="I58" s="75"/>
    </row>
    <row r="59" spans="1:7" ht="13.5" thickBot="1">
      <c r="A59" s="42" t="s">
        <v>507</v>
      </c>
      <c r="B59" s="34"/>
      <c r="C59" s="34"/>
      <c r="D59" s="34"/>
      <c r="E59" s="66"/>
      <c r="F59" s="93">
        <f>SUM(F57:F58)</f>
        <v>65754.15666470001</v>
      </c>
      <c r="G59" s="113">
        <f>SUM(G57:G58)</f>
        <v>99.99999999870857</v>
      </c>
    </row>
    <row r="61" ht="12.75">
      <c r="A61" s="65" t="s">
        <v>807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28125" style="0" customWidth="1"/>
    <col min="2" max="2" width="16.57421875" style="0" customWidth="1"/>
    <col min="3" max="3" width="22.421875" style="0" customWidth="1"/>
    <col min="4" max="4" width="11.28125" style="0" customWidth="1"/>
    <col min="5" max="5" width="13.57421875" style="0" customWidth="1"/>
    <col min="6" max="6" width="13.8515625" style="0" bestFit="1" customWidth="1"/>
    <col min="7" max="7" width="8.8515625" style="0" bestFit="1" customWidth="1"/>
    <col min="8" max="8" width="15.00390625" style="0" customWidth="1"/>
  </cols>
  <sheetData>
    <row r="1" ht="13.5" thickBot="1"/>
    <row r="2" spans="1:7" ht="12.75">
      <c r="A2" s="269" t="s">
        <v>2</v>
      </c>
      <c r="B2" s="270"/>
      <c r="C2" s="270"/>
      <c r="D2" s="270"/>
      <c r="E2" s="270"/>
      <c r="F2" s="270"/>
      <c r="G2" s="271"/>
    </row>
    <row r="3" spans="1:7" ht="12.75">
      <c r="A3" s="272" t="s">
        <v>712</v>
      </c>
      <c r="B3" s="275"/>
      <c r="C3" s="275"/>
      <c r="D3" s="275"/>
      <c r="E3" s="275"/>
      <c r="F3" s="275"/>
      <c r="G3" s="276"/>
    </row>
    <row r="4" spans="1:7" ht="12.75">
      <c r="A4" s="285" t="s">
        <v>514</v>
      </c>
      <c r="B4" s="273"/>
      <c r="C4" s="273"/>
      <c r="D4" s="273"/>
      <c r="E4" s="273"/>
      <c r="F4" s="273"/>
      <c r="G4" s="274"/>
    </row>
    <row r="5" spans="1:7" ht="12.75">
      <c r="A5" s="30"/>
      <c r="B5" s="18"/>
      <c r="C5" s="18"/>
      <c r="D5" s="18"/>
      <c r="E5" s="18"/>
      <c r="F5" s="23"/>
      <c r="G5" s="29"/>
    </row>
    <row r="6" spans="1:7" ht="24">
      <c r="A6" s="3" t="s">
        <v>497</v>
      </c>
      <c r="B6" s="21" t="s">
        <v>0</v>
      </c>
      <c r="C6" s="21" t="s">
        <v>498</v>
      </c>
      <c r="D6" s="21" t="s">
        <v>1</v>
      </c>
      <c r="E6" s="35" t="s">
        <v>499</v>
      </c>
      <c r="F6" s="35" t="s">
        <v>500</v>
      </c>
      <c r="G6" s="36" t="s">
        <v>501</v>
      </c>
    </row>
    <row r="7" spans="1:7" ht="12.75">
      <c r="A7" s="5"/>
      <c r="B7" s="27"/>
      <c r="C7" s="28"/>
      <c r="D7" s="27"/>
      <c r="E7" s="27"/>
      <c r="F7" s="35" t="s">
        <v>502</v>
      </c>
      <c r="G7" s="37"/>
    </row>
    <row r="8" spans="1:8" ht="12.75">
      <c r="A8" s="38" t="s">
        <v>513</v>
      </c>
      <c r="B8" s="83"/>
      <c r="C8" s="83"/>
      <c r="D8" s="83"/>
      <c r="E8" s="256"/>
      <c r="F8" s="256"/>
      <c r="G8" s="259"/>
      <c r="H8" s="76"/>
    </row>
    <row r="9" spans="1:8" ht="12.75">
      <c r="A9" s="38" t="s">
        <v>515</v>
      </c>
      <c r="B9" s="83"/>
      <c r="C9" s="83"/>
      <c r="D9" s="83"/>
      <c r="E9" s="256"/>
      <c r="F9" s="147"/>
      <c r="G9" s="259"/>
      <c r="H9" s="76"/>
    </row>
    <row r="10" spans="1:8" ht="12.75">
      <c r="A10" s="192" t="s">
        <v>509</v>
      </c>
      <c r="B10" s="83"/>
      <c r="C10" s="83"/>
      <c r="D10" s="83"/>
      <c r="E10" s="256"/>
      <c r="F10" s="256"/>
      <c r="G10" s="259"/>
      <c r="H10" s="76"/>
    </row>
    <row r="11" spans="1:8" ht="12.75">
      <c r="A11" s="157" t="s">
        <v>569</v>
      </c>
      <c r="B11" s="146" t="s">
        <v>570</v>
      </c>
      <c r="C11" s="146" t="s">
        <v>571</v>
      </c>
      <c r="D11" s="146" t="s">
        <v>166</v>
      </c>
      <c r="E11" s="147">
        <v>4100000</v>
      </c>
      <c r="F11" s="147">
        <v>4194.915</v>
      </c>
      <c r="G11" s="84">
        <v>102.7431661</v>
      </c>
      <c r="H11" s="145"/>
    </row>
    <row r="12" spans="1:8" ht="12.75">
      <c r="A12" s="4" t="s">
        <v>491</v>
      </c>
      <c r="B12" s="83"/>
      <c r="C12" s="83"/>
      <c r="D12" s="83"/>
      <c r="E12" s="257">
        <f>SUM(E11:E11)</f>
        <v>4100000</v>
      </c>
      <c r="F12" s="255">
        <f>SUM(F11:F11)</f>
        <v>4194.915</v>
      </c>
      <c r="G12" s="260">
        <f>SUM(G11:G11)</f>
        <v>102.7431661</v>
      </c>
      <c r="H12" s="76"/>
    </row>
    <row r="13" spans="1:8" ht="12.75">
      <c r="A13" s="4"/>
      <c r="B13" s="83"/>
      <c r="C13" s="83"/>
      <c r="D13" s="83"/>
      <c r="E13" s="257"/>
      <c r="F13" s="255"/>
      <c r="G13" s="260"/>
      <c r="H13" s="76"/>
    </row>
    <row r="14" spans="1:8" ht="12.75">
      <c r="A14" s="4" t="s">
        <v>510</v>
      </c>
      <c r="B14" s="83"/>
      <c r="C14" s="83"/>
      <c r="D14" s="83"/>
      <c r="E14" s="79"/>
      <c r="F14" s="79"/>
      <c r="G14" s="102"/>
      <c r="H14" s="76"/>
    </row>
    <row r="15" spans="1:8" ht="12.75">
      <c r="A15" s="4" t="s">
        <v>495</v>
      </c>
      <c r="B15" s="83"/>
      <c r="C15" s="83"/>
      <c r="D15" s="79"/>
      <c r="E15" s="256"/>
      <c r="F15" s="79"/>
      <c r="G15" s="259"/>
      <c r="H15" s="76"/>
    </row>
    <row r="16" spans="1:8" ht="12.75">
      <c r="A16" s="157" t="s">
        <v>690</v>
      </c>
      <c r="B16" s="146" t="s">
        <v>3</v>
      </c>
      <c r="C16" s="146" t="s">
        <v>4</v>
      </c>
      <c r="D16" s="146" t="s">
        <v>3</v>
      </c>
      <c r="E16" s="147">
        <v>55291273</v>
      </c>
      <c r="F16" s="147">
        <v>552.91273</v>
      </c>
      <c r="G16" s="84">
        <v>13.54211097</v>
      </c>
      <c r="H16" s="76"/>
    </row>
    <row r="17" spans="1:8" ht="12.75">
      <c r="A17" s="178" t="s">
        <v>572</v>
      </c>
      <c r="B17" s="83"/>
      <c r="C17" s="83"/>
      <c r="D17" s="83"/>
      <c r="E17" s="77">
        <f>SUM(E16:E16)</f>
        <v>55291273</v>
      </c>
      <c r="F17" s="77">
        <f>SUM(F16)</f>
        <v>552.91273</v>
      </c>
      <c r="G17" s="95">
        <f>SUM(G16)</f>
        <v>13.54211097</v>
      </c>
      <c r="H17" s="76"/>
    </row>
    <row r="18" spans="1:8" ht="12.75">
      <c r="A18" s="4"/>
      <c r="B18" s="146"/>
      <c r="C18" s="146"/>
      <c r="D18" s="146"/>
      <c r="E18" s="77"/>
      <c r="F18" s="77"/>
      <c r="G18" s="95"/>
      <c r="H18" s="76"/>
    </row>
    <row r="19" spans="1:8" ht="12.75">
      <c r="A19" s="4" t="s">
        <v>505</v>
      </c>
      <c r="B19" s="83"/>
      <c r="C19" s="83"/>
      <c r="D19" s="83"/>
      <c r="E19" s="79">
        <f>SUM(E12:E16)</f>
        <v>59391273</v>
      </c>
      <c r="F19" s="77">
        <f>SUM(F12:F16)</f>
        <v>4747.82773</v>
      </c>
      <c r="G19" s="95">
        <f>SUM(G12,G17)</f>
        <v>116.28527706999999</v>
      </c>
      <c r="H19" s="76"/>
    </row>
    <row r="20" spans="1:8" ht="12.75">
      <c r="A20" s="4" t="s">
        <v>506</v>
      </c>
      <c r="B20" s="83"/>
      <c r="C20" s="83"/>
      <c r="D20" s="83"/>
      <c r="E20" s="12"/>
      <c r="F20" s="79">
        <v>-664.9138397000003</v>
      </c>
      <c r="G20" s="102">
        <f>F20/F21*100</f>
        <v>-16.285277073309633</v>
      </c>
      <c r="H20" s="76"/>
    </row>
    <row r="21" spans="1:8" ht="13.5" thickBot="1">
      <c r="A21" s="42" t="s">
        <v>507</v>
      </c>
      <c r="B21" s="103"/>
      <c r="C21" s="103"/>
      <c r="D21" s="103"/>
      <c r="E21" s="251"/>
      <c r="F21" s="115">
        <f>SUM(F19,F20)</f>
        <v>4082.9138903</v>
      </c>
      <c r="G21" s="215">
        <f>SUM(G19:G20)</f>
        <v>99.99999999669036</v>
      </c>
      <c r="H21" s="76"/>
    </row>
    <row r="23" ht="12.75">
      <c r="A23" s="65" t="s">
        <v>807</v>
      </c>
    </row>
    <row r="25" ht="12.75">
      <c r="E25" s="145"/>
    </row>
    <row r="26" ht="12.75">
      <c r="E26" s="145"/>
    </row>
    <row r="32" spans="1:7" ht="12.75">
      <c r="A32" s="104"/>
      <c r="B32" s="104"/>
      <c r="C32" s="104"/>
      <c r="D32" s="104"/>
      <c r="E32" s="105"/>
      <c r="F32" s="105"/>
      <c r="G32" s="105"/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28125" style="0" customWidth="1"/>
    <col min="2" max="2" width="16.57421875" style="0" customWidth="1"/>
    <col min="3" max="3" width="22.421875" style="0" customWidth="1"/>
    <col min="4" max="4" width="5.8515625" style="0" bestFit="1" customWidth="1"/>
    <col min="5" max="5" width="19.00390625" style="0" customWidth="1"/>
    <col min="6" max="6" width="13.8515625" style="0" bestFit="1" customWidth="1"/>
    <col min="7" max="7" width="8.140625" style="0" bestFit="1" customWidth="1"/>
    <col min="8" max="8" width="9.00390625" style="0" bestFit="1" customWidth="1"/>
  </cols>
  <sheetData>
    <row r="1" ht="13.5" thickBot="1"/>
    <row r="2" spans="1:7" ht="12.75">
      <c r="A2" s="269" t="s">
        <v>2</v>
      </c>
      <c r="B2" s="270"/>
      <c r="C2" s="270"/>
      <c r="D2" s="270"/>
      <c r="E2" s="270"/>
      <c r="F2" s="270"/>
      <c r="G2" s="271"/>
    </row>
    <row r="3" spans="1:8" ht="12.75">
      <c r="A3" s="289" t="s">
        <v>712</v>
      </c>
      <c r="B3" s="290"/>
      <c r="C3" s="290"/>
      <c r="D3" s="290"/>
      <c r="E3" s="290"/>
      <c r="F3" s="290"/>
      <c r="G3" s="291"/>
      <c r="H3" s="76"/>
    </row>
    <row r="4" spans="1:8" ht="12.75">
      <c r="A4" s="286" t="s">
        <v>516</v>
      </c>
      <c r="B4" s="287"/>
      <c r="C4" s="287"/>
      <c r="D4" s="287"/>
      <c r="E4" s="287"/>
      <c r="F4" s="287"/>
      <c r="G4" s="288"/>
      <c r="H4" s="76"/>
    </row>
    <row r="5" spans="1:8" ht="12.75">
      <c r="A5" s="101"/>
      <c r="B5" s="83"/>
      <c r="C5" s="83"/>
      <c r="D5" s="83"/>
      <c r="E5" s="83"/>
      <c r="F5" s="147"/>
      <c r="G5" s="177"/>
      <c r="H5" s="76"/>
    </row>
    <row r="6" spans="1:8" ht="24">
      <c r="A6" s="3" t="s">
        <v>497</v>
      </c>
      <c r="B6" s="21" t="s">
        <v>0</v>
      </c>
      <c r="C6" s="21" t="s">
        <v>498</v>
      </c>
      <c r="D6" s="21" t="s">
        <v>1</v>
      </c>
      <c r="E6" s="35" t="s">
        <v>499</v>
      </c>
      <c r="F6" s="35" t="s">
        <v>500</v>
      </c>
      <c r="G6" s="36" t="s">
        <v>501</v>
      </c>
      <c r="H6" s="76"/>
    </row>
    <row r="7" spans="1:8" ht="12.75">
      <c r="A7" s="5"/>
      <c r="B7" s="27"/>
      <c r="C7" s="28"/>
      <c r="D7" s="27"/>
      <c r="E7" s="27"/>
      <c r="F7" s="35" t="s">
        <v>502</v>
      </c>
      <c r="G7" s="37"/>
      <c r="H7" s="76"/>
    </row>
    <row r="8" spans="1:8" ht="12.75">
      <c r="A8" s="4" t="s">
        <v>519</v>
      </c>
      <c r="B8" s="146" t="s">
        <v>3</v>
      </c>
      <c r="C8" s="146" t="s">
        <v>43</v>
      </c>
      <c r="D8" s="146" t="s">
        <v>3</v>
      </c>
      <c r="E8" s="147">
        <v>143641</v>
      </c>
      <c r="F8" s="147">
        <v>3924.8382092</v>
      </c>
      <c r="G8" s="84">
        <v>99.58232778</v>
      </c>
      <c r="H8" s="76"/>
    </row>
    <row r="9" spans="1:8" ht="12.75">
      <c r="A9" s="4" t="s">
        <v>488</v>
      </c>
      <c r="B9" s="83"/>
      <c r="C9" s="83"/>
      <c r="D9" s="83"/>
      <c r="E9" s="77">
        <f>E8</f>
        <v>143641</v>
      </c>
      <c r="F9" s="77">
        <f>F8</f>
        <v>3924.8382092</v>
      </c>
      <c r="G9" s="95">
        <f>G8</f>
        <v>99.58232778</v>
      </c>
      <c r="H9" s="76"/>
    </row>
    <row r="10" spans="1:8" ht="12.75">
      <c r="A10" s="101"/>
      <c r="B10" s="83"/>
      <c r="C10" s="83"/>
      <c r="D10" s="83"/>
      <c r="E10" s="79"/>
      <c r="F10" s="147"/>
      <c r="G10" s="84"/>
      <c r="H10" s="76"/>
    </row>
    <row r="11" spans="1:8" ht="12.75">
      <c r="A11" s="4" t="s">
        <v>510</v>
      </c>
      <c r="B11" s="83"/>
      <c r="C11" s="83"/>
      <c r="D11" s="83"/>
      <c r="E11" s="79"/>
      <c r="F11" s="147"/>
      <c r="G11" s="84"/>
      <c r="H11" s="76"/>
    </row>
    <row r="12" spans="1:8" ht="12.75">
      <c r="A12" s="4" t="s">
        <v>495</v>
      </c>
      <c r="B12" s="83"/>
      <c r="C12" s="83"/>
      <c r="D12" s="83"/>
      <c r="E12" s="79"/>
      <c r="F12" s="147"/>
      <c r="G12" s="84"/>
      <c r="H12" s="76"/>
    </row>
    <row r="13" spans="1:8" ht="12.75">
      <c r="A13" s="157" t="s">
        <v>690</v>
      </c>
      <c r="B13" s="146" t="s">
        <v>3</v>
      </c>
      <c r="C13" s="146" t="s">
        <v>4</v>
      </c>
      <c r="D13" s="146" t="s">
        <v>3</v>
      </c>
      <c r="E13" s="147">
        <v>1909679</v>
      </c>
      <c r="F13" s="147">
        <v>19.09679</v>
      </c>
      <c r="G13" s="84">
        <v>0.48453024</v>
      </c>
      <c r="H13" s="76"/>
    </row>
    <row r="14" spans="1:8" ht="12.75">
      <c r="A14" s="4" t="s">
        <v>488</v>
      </c>
      <c r="B14" s="83"/>
      <c r="C14" s="83"/>
      <c r="D14" s="83"/>
      <c r="E14" s="77">
        <f>SUM(E13)</f>
        <v>1909679</v>
      </c>
      <c r="F14" s="77">
        <f>SUM(F13)</f>
        <v>19.09679</v>
      </c>
      <c r="G14" s="95">
        <f>SUM(G13)</f>
        <v>0.48453024</v>
      </c>
      <c r="H14" s="76"/>
    </row>
    <row r="15" spans="1:8" ht="12.75">
      <c r="A15" s="4"/>
      <c r="B15" s="83"/>
      <c r="C15" s="83"/>
      <c r="D15" s="83"/>
      <c r="E15" s="79"/>
      <c r="F15" s="77"/>
      <c r="G15" s="95"/>
      <c r="H15" s="76"/>
    </row>
    <row r="16" spans="1:8" ht="12.75">
      <c r="A16" s="4" t="s">
        <v>505</v>
      </c>
      <c r="B16" s="83"/>
      <c r="C16" s="83"/>
      <c r="D16" s="83"/>
      <c r="E16" s="79">
        <f>E14+E9</f>
        <v>2053320</v>
      </c>
      <c r="F16" s="77">
        <f>SUM(F14,F9)</f>
        <v>3943.9349992</v>
      </c>
      <c r="G16" s="95">
        <f>SUM(G9,G14)</f>
        <v>100.06685802</v>
      </c>
      <c r="H16" s="76"/>
    </row>
    <row r="17" spans="1:8" ht="12.75">
      <c r="A17" s="4" t="s">
        <v>506</v>
      </c>
      <c r="B17" s="83"/>
      <c r="C17" s="83"/>
      <c r="D17" s="83"/>
      <c r="E17" s="79"/>
      <c r="F17" s="77">
        <v>-2.635075</v>
      </c>
      <c r="G17" s="95">
        <f>F17/F18*100</f>
        <v>-0.06685801767636002</v>
      </c>
      <c r="H17" s="76"/>
    </row>
    <row r="18" spans="1:8" ht="13.5" thickBot="1">
      <c r="A18" s="42" t="s">
        <v>507</v>
      </c>
      <c r="B18" s="103"/>
      <c r="C18" s="103"/>
      <c r="D18" s="103"/>
      <c r="E18" s="115"/>
      <c r="F18" s="172">
        <f>SUM(F16:F17)</f>
        <v>3941.2999242</v>
      </c>
      <c r="G18" s="215">
        <f>SUM(G16:G17)</f>
        <v>100.00000000232363</v>
      </c>
      <c r="H18" s="76"/>
    </row>
    <row r="20" ht="12.75">
      <c r="A20" s="65" t="s">
        <v>807</v>
      </c>
    </row>
    <row r="21" ht="12.75">
      <c r="F21" s="76"/>
    </row>
    <row r="30" spans="1:7" ht="12.75">
      <c r="A30" s="104"/>
      <c r="B30" s="104"/>
      <c r="C30" s="104"/>
      <c r="D30" s="104"/>
      <c r="E30" s="105"/>
      <c r="F30" s="105"/>
      <c r="G30" s="105"/>
    </row>
  </sheetData>
  <sheetProtection/>
  <mergeCells count="3">
    <mergeCell ref="A2:G2"/>
    <mergeCell ref="A4:G4"/>
    <mergeCell ref="A3:G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28125" style="0" customWidth="1"/>
    <col min="2" max="2" width="16.57421875" style="0" customWidth="1"/>
    <col min="3" max="3" width="22.421875" style="0" bestFit="1" customWidth="1"/>
    <col min="4" max="4" width="10.28125" style="0" customWidth="1"/>
    <col min="5" max="5" width="13.140625" style="0" customWidth="1"/>
    <col min="6" max="6" width="13.8515625" style="0" bestFit="1" customWidth="1"/>
    <col min="7" max="7" width="9.8515625" style="0" customWidth="1"/>
    <col min="8" max="8" width="12.00390625" style="0" bestFit="1" customWidth="1"/>
  </cols>
  <sheetData>
    <row r="1" ht="13.5" thickBot="1"/>
    <row r="2" spans="1:8" ht="12.75">
      <c r="A2" s="292" t="s">
        <v>2</v>
      </c>
      <c r="B2" s="293"/>
      <c r="C2" s="293"/>
      <c r="D2" s="293"/>
      <c r="E2" s="293"/>
      <c r="F2" s="293"/>
      <c r="G2" s="294"/>
      <c r="H2" s="76"/>
    </row>
    <row r="3" spans="1:8" ht="12.75">
      <c r="A3" s="289" t="s">
        <v>712</v>
      </c>
      <c r="B3" s="290"/>
      <c r="C3" s="290"/>
      <c r="D3" s="290"/>
      <c r="E3" s="290"/>
      <c r="F3" s="290"/>
      <c r="G3" s="291"/>
      <c r="H3" s="76"/>
    </row>
    <row r="4" spans="1:8" ht="12.75">
      <c r="A4" s="286" t="s">
        <v>517</v>
      </c>
      <c r="B4" s="290"/>
      <c r="C4" s="290"/>
      <c r="D4" s="290"/>
      <c r="E4" s="290"/>
      <c r="F4" s="290"/>
      <c r="G4" s="291"/>
      <c r="H4" s="76"/>
    </row>
    <row r="5" spans="1:8" ht="12.75">
      <c r="A5" s="101"/>
      <c r="B5" s="83"/>
      <c r="C5" s="83"/>
      <c r="D5" s="83"/>
      <c r="E5" s="83"/>
      <c r="F5" s="147"/>
      <c r="G5" s="177"/>
      <c r="H5" s="76"/>
    </row>
    <row r="6" spans="1:8" ht="24">
      <c r="A6" s="3" t="s">
        <v>497</v>
      </c>
      <c r="B6" s="21" t="s">
        <v>0</v>
      </c>
      <c r="C6" s="21" t="s">
        <v>498</v>
      </c>
      <c r="D6" s="21" t="s">
        <v>1</v>
      </c>
      <c r="E6" s="35" t="s">
        <v>499</v>
      </c>
      <c r="F6" s="35" t="s">
        <v>500</v>
      </c>
      <c r="G6" s="36" t="s">
        <v>501</v>
      </c>
      <c r="H6" s="76"/>
    </row>
    <row r="7" spans="1:8" ht="12.75">
      <c r="A7" s="5"/>
      <c r="B7" s="27"/>
      <c r="C7" s="28"/>
      <c r="D7" s="27"/>
      <c r="E7" s="27"/>
      <c r="F7" s="35" t="s">
        <v>502</v>
      </c>
      <c r="G7" s="37"/>
      <c r="H7" s="76"/>
    </row>
    <row r="8" spans="1:8" ht="12.75">
      <c r="A8" s="4" t="s">
        <v>520</v>
      </c>
      <c r="B8" s="146" t="s">
        <v>3</v>
      </c>
      <c r="C8" s="146" t="s">
        <v>181</v>
      </c>
      <c r="D8" s="146" t="s">
        <v>3</v>
      </c>
      <c r="E8" s="147">
        <v>249</v>
      </c>
      <c r="F8" s="147">
        <v>7166.9157309</v>
      </c>
      <c r="G8" s="84">
        <v>98.61579058</v>
      </c>
      <c r="H8" s="76"/>
    </row>
    <row r="9" spans="1:8" ht="12.75">
      <c r="A9" s="4" t="s">
        <v>488</v>
      </c>
      <c r="B9" s="83"/>
      <c r="C9" s="83"/>
      <c r="D9" s="83"/>
      <c r="E9" s="208">
        <v>249</v>
      </c>
      <c r="F9" s="208">
        <f>SUM(F8:F8)</f>
        <v>7166.9157309</v>
      </c>
      <c r="G9" s="211">
        <f>SUM(G8)</f>
        <v>98.61579058</v>
      </c>
      <c r="H9" s="76"/>
    </row>
    <row r="10" spans="1:8" ht="12.75">
      <c r="A10" s="157"/>
      <c r="B10" s="146" t="s">
        <v>3</v>
      </c>
      <c r="C10" s="83"/>
      <c r="D10" s="83"/>
      <c r="E10" s="83"/>
      <c r="F10" s="83"/>
      <c r="G10" s="177"/>
      <c r="H10" s="76"/>
    </row>
    <row r="11" spans="1:8" ht="12.75">
      <c r="A11" s="4" t="s">
        <v>510</v>
      </c>
      <c r="B11" s="83"/>
      <c r="C11" s="83"/>
      <c r="D11" s="83"/>
      <c r="E11" s="79"/>
      <c r="F11" s="147"/>
      <c r="G11" s="102"/>
      <c r="H11" s="76"/>
    </row>
    <row r="12" spans="1:8" ht="12.75">
      <c r="A12" s="4" t="s">
        <v>495</v>
      </c>
      <c r="B12" s="83"/>
      <c r="C12" s="83"/>
      <c r="D12" s="83"/>
      <c r="E12" s="79"/>
      <c r="F12" s="147"/>
      <c r="G12" s="102"/>
      <c r="H12" s="76"/>
    </row>
    <row r="13" spans="1:8" ht="12.75">
      <c r="A13" s="157" t="s">
        <v>690</v>
      </c>
      <c r="B13" s="146" t="s">
        <v>3</v>
      </c>
      <c r="C13" s="146" t="s">
        <v>4</v>
      </c>
      <c r="D13" s="146" t="s">
        <v>3</v>
      </c>
      <c r="E13" s="147">
        <v>10330904</v>
      </c>
      <c r="F13" s="147">
        <v>103.30904</v>
      </c>
      <c r="G13" s="84">
        <v>1.42151841</v>
      </c>
      <c r="H13" s="76"/>
    </row>
    <row r="14" spans="1:8" ht="12.75">
      <c r="A14" s="4" t="s">
        <v>488</v>
      </c>
      <c r="B14" s="83"/>
      <c r="C14" s="83"/>
      <c r="D14" s="83"/>
      <c r="E14" s="208">
        <f>SUM(E13)</f>
        <v>10330904</v>
      </c>
      <c r="F14" s="208">
        <f>SUM(F13)</f>
        <v>103.30904</v>
      </c>
      <c r="G14" s="211">
        <f>SUM(G13)</f>
        <v>1.42151841</v>
      </c>
      <c r="H14" s="76"/>
    </row>
    <row r="15" spans="1:8" ht="12.75">
      <c r="A15" s="4"/>
      <c r="B15" s="83"/>
      <c r="C15" s="83"/>
      <c r="D15" s="83"/>
      <c r="E15" s="209"/>
      <c r="F15" s="209"/>
      <c r="G15" s="210"/>
      <c r="H15" s="76"/>
    </row>
    <row r="16" spans="1:9" ht="12.75">
      <c r="A16" s="4" t="s">
        <v>505</v>
      </c>
      <c r="B16" s="83"/>
      <c r="C16" s="83"/>
      <c r="D16" s="83"/>
      <c r="E16" s="208">
        <f>E14+E9</f>
        <v>10331153</v>
      </c>
      <c r="F16" s="261">
        <f>SUM(F9,F14)</f>
        <v>7270.2247709</v>
      </c>
      <c r="G16" s="211">
        <f>SUM(G9,G14)</f>
        <v>100.03730899</v>
      </c>
      <c r="H16" s="145"/>
      <c r="I16" s="76"/>
    </row>
    <row r="17" spans="1:8" ht="12.75">
      <c r="A17" s="4" t="s">
        <v>506</v>
      </c>
      <c r="B17" s="83"/>
      <c r="C17" s="83"/>
      <c r="D17" s="83"/>
      <c r="E17" s="209"/>
      <c r="F17" s="212">
        <v>-2.7114356000006197</v>
      </c>
      <c r="G17" s="263">
        <f>F17/F18*100</f>
        <v>-0.03730898692446214</v>
      </c>
      <c r="H17" s="76"/>
    </row>
    <row r="18" spans="1:8" ht="13.5" thickBot="1">
      <c r="A18" s="42" t="s">
        <v>507</v>
      </c>
      <c r="B18" s="103"/>
      <c r="C18" s="103"/>
      <c r="D18" s="103"/>
      <c r="E18" s="213"/>
      <c r="F18" s="262">
        <f>SUM(F16:F17)</f>
        <v>7267.5133353</v>
      </c>
      <c r="G18" s="214">
        <f>SUM(G16:G17)</f>
        <v>100.00000000307554</v>
      </c>
      <c r="H18" s="76"/>
    </row>
    <row r="19" spans="6:7" ht="12.75">
      <c r="F19" s="1"/>
      <c r="G19" s="2"/>
    </row>
    <row r="20" spans="1:7" ht="12.75">
      <c r="A20" s="196" t="s">
        <v>808</v>
      </c>
      <c r="B20" s="76"/>
      <c r="C20" s="76"/>
      <c r="F20" s="1"/>
      <c r="G20" s="2"/>
    </row>
    <row r="22" ht="12.75">
      <c r="A22" s="65" t="s">
        <v>807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28125" style="0" customWidth="1"/>
    <col min="2" max="2" width="16.57421875" style="0" customWidth="1"/>
    <col min="3" max="3" width="36.28125" style="0" customWidth="1"/>
    <col min="4" max="4" width="5.8515625" style="0" bestFit="1" customWidth="1"/>
    <col min="5" max="5" width="12.8515625" style="0" customWidth="1"/>
    <col min="6" max="6" width="15.28125" style="0" bestFit="1" customWidth="1"/>
    <col min="7" max="7" width="13.421875" style="0" bestFit="1" customWidth="1"/>
  </cols>
  <sheetData>
    <row r="1" ht="13.5" thickBot="1"/>
    <row r="2" spans="1:7" ht="12.75">
      <c r="A2" s="269" t="s">
        <v>2</v>
      </c>
      <c r="B2" s="270"/>
      <c r="C2" s="270"/>
      <c r="D2" s="270"/>
      <c r="E2" s="270"/>
      <c r="F2" s="270"/>
      <c r="G2" s="271"/>
    </row>
    <row r="3" spans="1:7" ht="12.75">
      <c r="A3" s="272" t="s">
        <v>712</v>
      </c>
      <c r="B3" s="275"/>
      <c r="C3" s="275"/>
      <c r="D3" s="275"/>
      <c r="E3" s="275"/>
      <c r="F3" s="275"/>
      <c r="G3" s="276"/>
    </row>
    <row r="4" spans="1:7" ht="12.75">
      <c r="A4" s="285" t="s">
        <v>518</v>
      </c>
      <c r="B4" s="275"/>
      <c r="C4" s="275"/>
      <c r="D4" s="275"/>
      <c r="E4" s="275"/>
      <c r="F4" s="275"/>
      <c r="G4" s="276"/>
    </row>
    <row r="5" spans="1:7" ht="12.75">
      <c r="A5" s="30"/>
      <c r="B5" s="18"/>
      <c r="C5" s="18"/>
      <c r="D5" s="18"/>
      <c r="E5" s="18"/>
      <c r="F5" s="23"/>
      <c r="G5" s="29"/>
    </row>
    <row r="6" spans="1:7" ht="24">
      <c r="A6" s="3" t="s">
        <v>497</v>
      </c>
      <c r="B6" s="21" t="s">
        <v>0</v>
      </c>
      <c r="C6" s="21" t="s">
        <v>498</v>
      </c>
      <c r="D6" s="21" t="s">
        <v>1</v>
      </c>
      <c r="E6" s="35" t="s">
        <v>499</v>
      </c>
      <c r="F6" s="35" t="s">
        <v>500</v>
      </c>
      <c r="G6" s="36" t="s">
        <v>501</v>
      </c>
    </row>
    <row r="7" spans="1:7" ht="12.75">
      <c r="A7" s="5"/>
      <c r="B7" s="27"/>
      <c r="C7" s="28"/>
      <c r="D7" s="27"/>
      <c r="E7" s="27"/>
      <c r="F7" s="35" t="s">
        <v>502</v>
      </c>
      <c r="G7" s="37"/>
    </row>
    <row r="8" spans="1:7" ht="12.75">
      <c r="A8" s="3" t="s">
        <v>486</v>
      </c>
      <c r="B8" s="18"/>
      <c r="C8" s="18"/>
      <c r="D8" s="18"/>
      <c r="E8" s="18"/>
      <c r="F8" s="18"/>
      <c r="G8" s="29"/>
    </row>
    <row r="9" spans="1:7" ht="12.75">
      <c r="A9" s="3" t="s">
        <v>487</v>
      </c>
      <c r="B9" s="18"/>
      <c r="C9" s="18"/>
      <c r="D9" s="18"/>
      <c r="E9" s="18"/>
      <c r="F9" s="23"/>
      <c r="G9" s="29"/>
    </row>
    <row r="10" spans="1:8" ht="12.75">
      <c r="A10" s="157" t="s">
        <v>218</v>
      </c>
      <c r="B10" s="146" t="s">
        <v>217</v>
      </c>
      <c r="C10" s="146" t="s">
        <v>43</v>
      </c>
      <c r="D10" s="264"/>
      <c r="E10" s="147">
        <v>104709</v>
      </c>
      <c r="F10" s="147">
        <v>1868.427396</v>
      </c>
      <c r="G10" s="84">
        <v>9.43551466</v>
      </c>
      <c r="H10" s="141"/>
    </row>
    <row r="11" spans="1:8" ht="12.75">
      <c r="A11" s="157" t="s">
        <v>163</v>
      </c>
      <c r="B11" s="146" t="s">
        <v>219</v>
      </c>
      <c r="C11" s="146" t="s">
        <v>48</v>
      </c>
      <c r="D11" s="264"/>
      <c r="E11" s="147">
        <v>82383</v>
      </c>
      <c r="F11" s="147">
        <v>1474.0378275</v>
      </c>
      <c r="G11" s="84">
        <v>7.44385656</v>
      </c>
      <c r="H11" s="141"/>
    </row>
    <row r="12" spans="1:8" ht="12.75">
      <c r="A12" s="157" t="s">
        <v>244</v>
      </c>
      <c r="B12" s="146" t="s">
        <v>243</v>
      </c>
      <c r="C12" s="146" t="s">
        <v>46</v>
      </c>
      <c r="D12" s="264"/>
      <c r="E12" s="147">
        <v>86080</v>
      </c>
      <c r="F12" s="147">
        <v>1390.36416</v>
      </c>
      <c r="G12" s="84">
        <v>7.0213065</v>
      </c>
      <c r="H12" s="141"/>
    </row>
    <row r="13" spans="1:8" ht="12.75">
      <c r="A13" s="157" t="s">
        <v>90</v>
      </c>
      <c r="B13" s="146" t="s">
        <v>89</v>
      </c>
      <c r="C13" s="146" t="s">
        <v>20</v>
      </c>
      <c r="D13" s="264"/>
      <c r="E13" s="147">
        <v>441178</v>
      </c>
      <c r="F13" s="147">
        <v>1258.460245</v>
      </c>
      <c r="G13" s="84">
        <v>6.35519481</v>
      </c>
      <c r="H13" s="141"/>
    </row>
    <row r="14" spans="1:8" ht="12.75">
      <c r="A14" s="157" t="s">
        <v>227</v>
      </c>
      <c r="B14" s="146" t="s">
        <v>226</v>
      </c>
      <c r="C14" s="146" t="s">
        <v>216</v>
      </c>
      <c r="D14" s="264"/>
      <c r="E14" s="147">
        <v>103582</v>
      </c>
      <c r="F14" s="147">
        <v>1047.421184</v>
      </c>
      <c r="G14" s="84">
        <v>5.28945249</v>
      </c>
      <c r="H14" s="141"/>
    </row>
    <row r="15" spans="1:8" ht="12.75">
      <c r="A15" s="157" t="s">
        <v>221</v>
      </c>
      <c r="B15" s="146" t="s">
        <v>220</v>
      </c>
      <c r="C15" s="146" t="s">
        <v>43</v>
      </c>
      <c r="D15" s="264"/>
      <c r="E15" s="147">
        <v>332671</v>
      </c>
      <c r="F15" s="147">
        <v>1006.6624459999999</v>
      </c>
      <c r="G15" s="84">
        <v>5.08362181</v>
      </c>
      <c r="H15" s="141"/>
    </row>
    <row r="16" spans="1:8" ht="12.75">
      <c r="A16" s="157" t="s">
        <v>230</v>
      </c>
      <c r="B16" s="146" t="s">
        <v>228</v>
      </c>
      <c r="C16" s="146" t="s">
        <v>229</v>
      </c>
      <c r="D16" s="264"/>
      <c r="E16" s="147">
        <v>63822</v>
      </c>
      <c r="F16" s="147">
        <v>762.0027690000001</v>
      </c>
      <c r="G16" s="84">
        <v>3.84809616</v>
      </c>
      <c r="H16" s="141"/>
    </row>
    <row r="17" spans="1:8" ht="12.75">
      <c r="A17" s="157" t="s">
        <v>254</v>
      </c>
      <c r="B17" s="146" t="s">
        <v>253</v>
      </c>
      <c r="C17" s="146" t="s">
        <v>216</v>
      </c>
      <c r="D17" s="264"/>
      <c r="E17" s="147">
        <v>27576</v>
      </c>
      <c r="F17" s="147">
        <v>687.1387679999999</v>
      </c>
      <c r="G17" s="84">
        <v>3.47003471</v>
      </c>
      <c r="H17" s="141"/>
    </row>
    <row r="18" spans="1:8" ht="12.75">
      <c r="A18" s="157" t="s">
        <v>92</v>
      </c>
      <c r="B18" s="146" t="s">
        <v>91</v>
      </c>
      <c r="C18" s="146" t="s">
        <v>43</v>
      </c>
      <c r="D18" s="264"/>
      <c r="E18" s="147">
        <v>62984</v>
      </c>
      <c r="F18" s="147">
        <v>643.476036</v>
      </c>
      <c r="G18" s="84">
        <v>3.24953893</v>
      </c>
      <c r="H18" s="141"/>
    </row>
    <row r="19" spans="1:8" ht="12.75">
      <c r="A19" s="157" t="s">
        <v>246</v>
      </c>
      <c r="B19" s="146" t="s">
        <v>245</v>
      </c>
      <c r="C19" s="146" t="s">
        <v>43</v>
      </c>
      <c r="D19" s="264"/>
      <c r="E19" s="147">
        <v>192674</v>
      </c>
      <c r="F19" s="147">
        <v>602.10625</v>
      </c>
      <c r="G19" s="84">
        <v>3.04062248</v>
      </c>
      <c r="H19" s="141"/>
    </row>
    <row r="20" spans="1:8" ht="12.75">
      <c r="A20" s="157" t="s">
        <v>234</v>
      </c>
      <c r="B20" s="146" t="s">
        <v>233</v>
      </c>
      <c r="C20" s="146" t="s">
        <v>22</v>
      </c>
      <c r="D20" s="264"/>
      <c r="E20" s="147">
        <v>6875</v>
      </c>
      <c r="F20" s="147">
        <v>532.8159375</v>
      </c>
      <c r="G20" s="84">
        <v>2.69070802</v>
      </c>
      <c r="H20" s="141"/>
    </row>
    <row r="21" spans="1:8" ht="12.75">
      <c r="A21" s="157" t="s">
        <v>264</v>
      </c>
      <c r="B21" s="146" t="s">
        <v>263</v>
      </c>
      <c r="C21" s="146" t="s">
        <v>43</v>
      </c>
      <c r="D21" s="264"/>
      <c r="E21" s="147">
        <v>87936</v>
      </c>
      <c r="F21" s="147">
        <v>457.091328</v>
      </c>
      <c r="G21" s="84">
        <v>2.30830052</v>
      </c>
      <c r="H21" s="141"/>
    </row>
    <row r="22" spans="1:8" ht="12.75">
      <c r="A22" s="157" t="s">
        <v>258</v>
      </c>
      <c r="B22" s="146" t="s">
        <v>257</v>
      </c>
      <c r="C22" s="146" t="s">
        <v>22</v>
      </c>
      <c r="D22" s="264"/>
      <c r="E22" s="147">
        <v>97334</v>
      </c>
      <c r="F22" s="147">
        <v>432.746964</v>
      </c>
      <c r="G22" s="84">
        <v>2.18536205</v>
      </c>
      <c r="H22" s="141"/>
    </row>
    <row r="23" spans="1:8" ht="12.75">
      <c r="A23" s="157" t="s">
        <v>86</v>
      </c>
      <c r="B23" s="146" t="s">
        <v>85</v>
      </c>
      <c r="C23" s="146" t="s">
        <v>20</v>
      </c>
      <c r="D23" s="264"/>
      <c r="E23" s="147">
        <v>37063</v>
      </c>
      <c r="F23" s="147">
        <v>428.3556225</v>
      </c>
      <c r="G23" s="84">
        <v>2.16318588</v>
      </c>
      <c r="H23" s="141"/>
    </row>
    <row r="24" spans="1:8" ht="12.75">
      <c r="A24" s="157" t="s">
        <v>225</v>
      </c>
      <c r="B24" s="146" t="s">
        <v>224</v>
      </c>
      <c r="C24" s="146" t="s">
        <v>43</v>
      </c>
      <c r="D24" s="264"/>
      <c r="E24" s="147">
        <v>25980</v>
      </c>
      <c r="F24" s="147">
        <v>427.56585</v>
      </c>
      <c r="G24" s="84">
        <v>2.15919754</v>
      </c>
      <c r="H24" s="141"/>
    </row>
    <row r="25" spans="1:8" ht="12.75">
      <c r="A25" s="157" t="s">
        <v>268</v>
      </c>
      <c r="B25" s="146" t="s">
        <v>267</v>
      </c>
      <c r="C25" s="146" t="s">
        <v>43</v>
      </c>
      <c r="D25" s="264"/>
      <c r="E25" s="147">
        <v>18945</v>
      </c>
      <c r="F25" s="147">
        <v>342.809775</v>
      </c>
      <c r="G25" s="84">
        <v>1.73118135</v>
      </c>
      <c r="H25" s="141"/>
    </row>
    <row r="26" spans="1:8" ht="12.75">
      <c r="A26" s="157" t="s">
        <v>96</v>
      </c>
      <c r="B26" s="146" t="s">
        <v>95</v>
      </c>
      <c r="C26" s="146" t="s">
        <v>22</v>
      </c>
      <c r="D26" s="264"/>
      <c r="E26" s="147">
        <v>24121</v>
      </c>
      <c r="F26" s="147">
        <v>338.48999299999997</v>
      </c>
      <c r="G26" s="84">
        <v>1.70936655</v>
      </c>
      <c r="H26" s="141"/>
    </row>
    <row r="27" spans="1:8" ht="12.75">
      <c r="A27" s="157" t="s">
        <v>248</v>
      </c>
      <c r="B27" s="146" t="s">
        <v>247</v>
      </c>
      <c r="C27" s="146" t="s">
        <v>18</v>
      </c>
      <c r="D27" s="264"/>
      <c r="E27" s="147">
        <v>57263</v>
      </c>
      <c r="F27" s="147">
        <v>304.4387395</v>
      </c>
      <c r="G27" s="84">
        <v>1.53740852</v>
      </c>
      <c r="H27" s="141"/>
    </row>
    <row r="28" spans="1:8" ht="12.75">
      <c r="A28" s="157" t="s">
        <v>187</v>
      </c>
      <c r="B28" s="146" t="s">
        <v>186</v>
      </c>
      <c r="C28" s="146" t="s">
        <v>151</v>
      </c>
      <c r="D28" s="264"/>
      <c r="E28" s="147">
        <v>68377</v>
      </c>
      <c r="F28" s="147">
        <v>286.4654415</v>
      </c>
      <c r="G28" s="84">
        <v>1.44664378</v>
      </c>
      <c r="H28" s="141"/>
    </row>
    <row r="29" spans="1:8" ht="12.75">
      <c r="A29" s="157" t="s">
        <v>325</v>
      </c>
      <c r="B29" s="146" t="s">
        <v>324</v>
      </c>
      <c r="C29" s="146" t="s">
        <v>212</v>
      </c>
      <c r="D29" s="264"/>
      <c r="E29" s="147">
        <v>96340</v>
      </c>
      <c r="F29" s="147">
        <v>269.60749</v>
      </c>
      <c r="G29" s="84">
        <v>1.36151152</v>
      </c>
      <c r="H29" s="141"/>
    </row>
    <row r="30" spans="1:8" ht="12.75">
      <c r="A30" s="157" t="s">
        <v>168</v>
      </c>
      <c r="B30" s="146" t="s">
        <v>167</v>
      </c>
      <c r="C30" s="146" t="s">
        <v>20</v>
      </c>
      <c r="D30" s="264"/>
      <c r="E30" s="147">
        <v>23006</v>
      </c>
      <c r="F30" s="147">
        <v>267.260702</v>
      </c>
      <c r="G30" s="84">
        <v>1.3496603</v>
      </c>
      <c r="H30" s="141"/>
    </row>
    <row r="31" spans="1:8" ht="12.75">
      <c r="A31" s="157" t="s">
        <v>215</v>
      </c>
      <c r="B31" s="146" t="s">
        <v>214</v>
      </c>
      <c r="C31" s="146" t="s">
        <v>216</v>
      </c>
      <c r="D31" s="264"/>
      <c r="E31" s="147">
        <v>29619</v>
      </c>
      <c r="F31" s="147">
        <v>264.468051</v>
      </c>
      <c r="G31" s="84">
        <v>1.33555747</v>
      </c>
      <c r="H31" s="141"/>
    </row>
    <row r="32" spans="1:8" ht="12.75">
      <c r="A32" s="157" t="s">
        <v>242</v>
      </c>
      <c r="B32" s="146" t="s">
        <v>241</v>
      </c>
      <c r="C32" s="146" t="s">
        <v>124</v>
      </c>
      <c r="D32" s="264"/>
      <c r="E32" s="147">
        <v>113894</v>
      </c>
      <c r="F32" s="147">
        <v>254.325302</v>
      </c>
      <c r="G32" s="84">
        <v>1.28433683</v>
      </c>
      <c r="H32" s="141"/>
    </row>
    <row r="33" spans="1:8" ht="12.75">
      <c r="A33" s="157" t="s">
        <v>239</v>
      </c>
      <c r="B33" s="146" t="s">
        <v>238</v>
      </c>
      <c r="C33" s="146" t="s">
        <v>240</v>
      </c>
      <c r="D33" s="264"/>
      <c r="E33" s="147">
        <v>146426</v>
      </c>
      <c r="F33" s="147">
        <v>248.04564399999998</v>
      </c>
      <c r="G33" s="84">
        <v>1.2526247</v>
      </c>
      <c r="H33" s="141"/>
    </row>
    <row r="34" spans="1:8" ht="12.75">
      <c r="A34" s="157" t="s">
        <v>88</v>
      </c>
      <c r="B34" s="146" t="s">
        <v>87</v>
      </c>
      <c r="C34" s="146" t="s">
        <v>22</v>
      </c>
      <c r="D34" s="264"/>
      <c r="E34" s="147">
        <v>6737</v>
      </c>
      <c r="F34" s="147">
        <v>246.2878775</v>
      </c>
      <c r="G34" s="84">
        <v>1.24374802</v>
      </c>
      <c r="H34" s="141"/>
    </row>
    <row r="35" spans="1:8" ht="12.75">
      <c r="A35" s="157" t="s">
        <v>262</v>
      </c>
      <c r="B35" s="146" t="s">
        <v>261</v>
      </c>
      <c r="C35" s="146" t="s">
        <v>110</v>
      </c>
      <c r="D35" s="264"/>
      <c r="E35" s="147">
        <v>5405</v>
      </c>
      <c r="F35" s="147">
        <v>219.275445</v>
      </c>
      <c r="G35" s="84">
        <v>1.10733587</v>
      </c>
      <c r="H35" s="141"/>
    </row>
    <row r="36" spans="1:8" ht="12.75">
      <c r="A36" s="157" t="s">
        <v>144</v>
      </c>
      <c r="B36" s="146" t="s">
        <v>237</v>
      </c>
      <c r="C36" s="146" t="s">
        <v>124</v>
      </c>
      <c r="D36" s="264"/>
      <c r="E36" s="147">
        <v>128187</v>
      </c>
      <c r="F36" s="147">
        <v>210.48305399999998</v>
      </c>
      <c r="G36" s="84">
        <v>1.0629345</v>
      </c>
      <c r="H36" s="141"/>
    </row>
    <row r="37" spans="1:8" ht="12.75">
      <c r="A37" s="157" t="s">
        <v>57</v>
      </c>
      <c r="B37" s="146" t="s">
        <v>56</v>
      </c>
      <c r="C37" s="146" t="s">
        <v>22</v>
      </c>
      <c r="D37" s="264"/>
      <c r="E37" s="147">
        <v>689</v>
      </c>
      <c r="F37" s="147">
        <v>207.259468</v>
      </c>
      <c r="G37" s="84">
        <v>1.04665547</v>
      </c>
      <c r="H37" s="141"/>
    </row>
    <row r="38" spans="1:8" ht="12.75">
      <c r="A38" s="157" t="s">
        <v>23</v>
      </c>
      <c r="B38" s="146" t="s">
        <v>21</v>
      </c>
      <c r="C38" s="146" t="s">
        <v>22</v>
      </c>
      <c r="D38" s="264"/>
      <c r="E38" s="147">
        <v>7041</v>
      </c>
      <c r="F38" s="147">
        <v>197.75000550000001</v>
      </c>
      <c r="G38" s="84">
        <v>0.9986329</v>
      </c>
      <c r="H38" s="141"/>
    </row>
    <row r="39" spans="1:8" ht="12.75">
      <c r="A39" s="157" t="s">
        <v>260</v>
      </c>
      <c r="B39" s="146" t="s">
        <v>259</v>
      </c>
      <c r="C39" s="146" t="s">
        <v>153</v>
      </c>
      <c r="D39" s="264"/>
      <c r="E39" s="147">
        <v>34814</v>
      </c>
      <c r="F39" s="147">
        <v>197.43019399999997</v>
      </c>
      <c r="G39" s="84">
        <v>0.99701786</v>
      </c>
      <c r="H39" s="141"/>
    </row>
    <row r="40" spans="1:8" ht="12.75">
      <c r="A40" s="157" t="s">
        <v>306</v>
      </c>
      <c r="B40" s="146" t="s">
        <v>305</v>
      </c>
      <c r="C40" s="146" t="s">
        <v>48</v>
      </c>
      <c r="D40" s="264"/>
      <c r="E40" s="147">
        <v>16697</v>
      </c>
      <c r="F40" s="147">
        <v>196.2314925</v>
      </c>
      <c r="G40" s="84">
        <v>0.99096445</v>
      </c>
      <c r="H40" s="141"/>
    </row>
    <row r="41" spans="1:8" ht="12.75">
      <c r="A41" s="157" t="s">
        <v>345</v>
      </c>
      <c r="B41" s="146" t="s">
        <v>344</v>
      </c>
      <c r="C41" s="146" t="s">
        <v>46</v>
      </c>
      <c r="D41" s="264"/>
      <c r="E41" s="147">
        <v>52935</v>
      </c>
      <c r="F41" s="147">
        <v>194.6155275</v>
      </c>
      <c r="G41" s="84">
        <v>0.98280386</v>
      </c>
      <c r="H41" s="141"/>
    </row>
    <row r="42" spans="1:8" ht="12.75">
      <c r="A42" s="157" t="s">
        <v>196</v>
      </c>
      <c r="B42" s="146" t="s">
        <v>195</v>
      </c>
      <c r="C42" s="146" t="s">
        <v>46</v>
      </c>
      <c r="D42" s="264"/>
      <c r="E42" s="147">
        <v>40531</v>
      </c>
      <c r="F42" s="147">
        <v>190.9618065</v>
      </c>
      <c r="G42" s="84">
        <v>0.96435266</v>
      </c>
      <c r="H42" s="141"/>
    </row>
    <row r="43" spans="1:8" ht="12.75">
      <c r="A43" s="157" t="s">
        <v>266</v>
      </c>
      <c r="B43" s="146" t="s">
        <v>265</v>
      </c>
      <c r="C43" s="146" t="s">
        <v>216</v>
      </c>
      <c r="D43" s="264"/>
      <c r="E43" s="147">
        <v>65616</v>
      </c>
      <c r="F43" s="147">
        <v>189.269352</v>
      </c>
      <c r="G43" s="84">
        <v>0.9558058</v>
      </c>
      <c r="H43" s="141"/>
    </row>
    <row r="44" spans="1:8" ht="12.75">
      <c r="A44" s="157" t="s">
        <v>200</v>
      </c>
      <c r="B44" s="146" t="s">
        <v>199</v>
      </c>
      <c r="C44" s="146" t="s">
        <v>201</v>
      </c>
      <c r="D44" s="264"/>
      <c r="E44" s="147">
        <v>67630</v>
      </c>
      <c r="F44" s="147">
        <v>168.46633</v>
      </c>
      <c r="G44" s="84">
        <v>0.85075103</v>
      </c>
      <c r="H44" s="141"/>
    </row>
    <row r="45" spans="1:8" ht="12.75">
      <c r="A45" s="157" t="s">
        <v>213</v>
      </c>
      <c r="B45" s="146" t="s">
        <v>211</v>
      </c>
      <c r="C45" s="146" t="s">
        <v>212</v>
      </c>
      <c r="D45" s="264"/>
      <c r="E45" s="147">
        <v>76544</v>
      </c>
      <c r="F45" s="147">
        <v>168.12889600000003</v>
      </c>
      <c r="G45" s="84">
        <v>0.84904699</v>
      </c>
      <c r="H45" s="141"/>
    </row>
    <row r="46" spans="1:8" ht="12.75">
      <c r="A46" s="157" t="s">
        <v>236</v>
      </c>
      <c r="B46" s="146" t="s">
        <v>235</v>
      </c>
      <c r="C46" s="146" t="s">
        <v>7</v>
      </c>
      <c r="D46" s="264"/>
      <c r="E46" s="147">
        <v>41844</v>
      </c>
      <c r="F46" s="147">
        <v>165.660396</v>
      </c>
      <c r="G46" s="84">
        <v>0.83658113</v>
      </c>
      <c r="H46" s="141"/>
    </row>
    <row r="47" spans="1:8" ht="12.75">
      <c r="A47" s="157" t="s">
        <v>270</v>
      </c>
      <c r="B47" s="146" t="s">
        <v>269</v>
      </c>
      <c r="C47" s="146" t="s">
        <v>107</v>
      </c>
      <c r="D47" s="264"/>
      <c r="E47" s="147">
        <v>28097</v>
      </c>
      <c r="F47" s="147">
        <v>152.2154975</v>
      </c>
      <c r="G47" s="84">
        <v>0.7686847</v>
      </c>
      <c r="H47" s="141"/>
    </row>
    <row r="48" spans="1:8" ht="12.75">
      <c r="A48" s="157" t="s">
        <v>203</v>
      </c>
      <c r="B48" s="146" t="s">
        <v>202</v>
      </c>
      <c r="C48" s="146" t="s">
        <v>18</v>
      </c>
      <c r="D48" s="264"/>
      <c r="E48" s="147">
        <v>6279</v>
      </c>
      <c r="F48" s="147">
        <v>149.641128</v>
      </c>
      <c r="G48" s="84">
        <v>0.7556842</v>
      </c>
      <c r="H48" s="141"/>
    </row>
    <row r="49" spans="1:8" ht="12.75">
      <c r="A49" s="157" t="s">
        <v>198</v>
      </c>
      <c r="B49" s="146" t="s">
        <v>197</v>
      </c>
      <c r="C49" s="146" t="s">
        <v>18</v>
      </c>
      <c r="D49" s="264"/>
      <c r="E49" s="147">
        <v>26271</v>
      </c>
      <c r="F49" s="147">
        <v>147.143871</v>
      </c>
      <c r="G49" s="84">
        <v>0.74307311</v>
      </c>
      <c r="H49" s="141"/>
    </row>
    <row r="50" spans="1:8" ht="12.75">
      <c r="A50" s="157" t="s">
        <v>191</v>
      </c>
      <c r="B50" s="146" t="s">
        <v>190</v>
      </c>
      <c r="C50" s="146" t="s">
        <v>192</v>
      </c>
      <c r="D50" s="264"/>
      <c r="E50" s="147">
        <v>36471</v>
      </c>
      <c r="F50" s="147">
        <v>146.394594</v>
      </c>
      <c r="G50" s="84">
        <v>0.73928928</v>
      </c>
      <c r="H50" s="141"/>
    </row>
    <row r="51" spans="1:8" ht="12.75">
      <c r="A51" s="157" t="s">
        <v>232</v>
      </c>
      <c r="B51" s="146" t="s">
        <v>231</v>
      </c>
      <c r="C51" s="146" t="s">
        <v>18</v>
      </c>
      <c r="D51" s="264"/>
      <c r="E51" s="147">
        <v>12408</v>
      </c>
      <c r="F51" s="147">
        <v>128.05056</v>
      </c>
      <c r="G51" s="84">
        <v>0.64665233</v>
      </c>
      <c r="H51" s="141"/>
    </row>
    <row r="52" spans="1:8" ht="12.75">
      <c r="A52" s="157" t="s">
        <v>207</v>
      </c>
      <c r="B52" s="146" t="s">
        <v>206</v>
      </c>
      <c r="C52" s="146" t="s">
        <v>208</v>
      </c>
      <c r="D52" s="264"/>
      <c r="E52" s="147">
        <v>33297</v>
      </c>
      <c r="F52" s="147">
        <v>125.4464475</v>
      </c>
      <c r="G52" s="84">
        <v>0.63350163</v>
      </c>
      <c r="H52" s="141"/>
    </row>
    <row r="53" spans="1:8" ht="12.75">
      <c r="A53" s="157" t="s">
        <v>256</v>
      </c>
      <c r="B53" s="146" t="s">
        <v>255</v>
      </c>
      <c r="C53" s="146" t="s">
        <v>216</v>
      </c>
      <c r="D53" s="264"/>
      <c r="E53" s="147">
        <v>32130</v>
      </c>
      <c r="F53" s="147">
        <v>123.973605</v>
      </c>
      <c r="G53" s="84">
        <v>0.62606381</v>
      </c>
      <c r="H53" s="141"/>
    </row>
    <row r="54" spans="1:8" ht="12.75">
      <c r="A54" s="157" t="s">
        <v>37</v>
      </c>
      <c r="B54" s="146" t="s">
        <v>36</v>
      </c>
      <c r="C54" s="146" t="s">
        <v>38</v>
      </c>
      <c r="D54" s="264"/>
      <c r="E54" s="147">
        <v>472</v>
      </c>
      <c r="F54" s="147">
        <v>114.12063199999999</v>
      </c>
      <c r="G54" s="84">
        <v>0.57630652</v>
      </c>
      <c r="H54" s="141"/>
    </row>
    <row r="55" spans="1:8" ht="12.75">
      <c r="A55" s="157" t="s">
        <v>185</v>
      </c>
      <c r="B55" s="146" t="s">
        <v>184</v>
      </c>
      <c r="C55" s="146" t="s">
        <v>18</v>
      </c>
      <c r="D55" s="264"/>
      <c r="E55" s="147">
        <v>14624</v>
      </c>
      <c r="F55" s="147">
        <v>105.088064</v>
      </c>
      <c r="G55" s="84">
        <v>0.53069227</v>
      </c>
      <c r="H55" s="141"/>
    </row>
    <row r="56" spans="1:8" ht="12.75">
      <c r="A56" s="157" t="s">
        <v>205</v>
      </c>
      <c r="B56" s="146" t="s">
        <v>204</v>
      </c>
      <c r="C56" s="146" t="s">
        <v>110</v>
      </c>
      <c r="D56" s="264"/>
      <c r="E56" s="147">
        <v>38212</v>
      </c>
      <c r="F56" s="147">
        <v>100.554878</v>
      </c>
      <c r="G56" s="84">
        <v>0.50779978</v>
      </c>
      <c r="H56" s="141"/>
    </row>
    <row r="57" spans="1:8" ht="12.75">
      <c r="A57" s="157" t="s">
        <v>189</v>
      </c>
      <c r="B57" s="146" t="s">
        <v>188</v>
      </c>
      <c r="C57" s="146" t="s">
        <v>43</v>
      </c>
      <c r="D57" s="264"/>
      <c r="E57" s="147">
        <v>48647</v>
      </c>
      <c r="F57" s="147">
        <v>80.77834349999999</v>
      </c>
      <c r="G57" s="84">
        <v>0.40792875</v>
      </c>
      <c r="H57" s="141"/>
    </row>
    <row r="58" spans="1:8" ht="12.75">
      <c r="A58" s="157" t="s">
        <v>183</v>
      </c>
      <c r="B58" s="146" t="s">
        <v>182</v>
      </c>
      <c r="C58" s="146" t="s">
        <v>110</v>
      </c>
      <c r="D58" s="264"/>
      <c r="E58" s="147">
        <v>4402</v>
      </c>
      <c r="F58" s="147">
        <v>76.29546400000001</v>
      </c>
      <c r="G58" s="84">
        <v>0.38529031</v>
      </c>
      <c r="H58" s="141"/>
    </row>
    <row r="59" spans="1:8" ht="12.75">
      <c r="A59" s="157" t="s">
        <v>252</v>
      </c>
      <c r="B59" s="146" t="s">
        <v>251</v>
      </c>
      <c r="C59" s="146" t="s">
        <v>124</v>
      </c>
      <c r="D59" s="264"/>
      <c r="E59" s="147">
        <v>92761</v>
      </c>
      <c r="F59" s="147">
        <v>76.06402</v>
      </c>
      <c r="G59" s="84">
        <v>0.38412152</v>
      </c>
      <c r="H59" s="141"/>
    </row>
    <row r="60" spans="1:8" ht="12.75">
      <c r="A60" s="157" t="s">
        <v>250</v>
      </c>
      <c r="B60" s="146" t="s">
        <v>249</v>
      </c>
      <c r="C60" s="146" t="s">
        <v>22</v>
      </c>
      <c r="D60" s="264"/>
      <c r="E60" s="147">
        <v>26390</v>
      </c>
      <c r="F60" s="147">
        <v>68.74595</v>
      </c>
      <c r="G60" s="84">
        <v>0.34716544</v>
      </c>
      <c r="H60" s="141"/>
    </row>
    <row r="61" spans="1:8" ht="12.75">
      <c r="A61" s="4" t="s">
        <v>488</v>
      </c>
      <c r="B61" s="83"/>
      <c r="C61" s="83"/>
      <c r="D61" s="83"/>
      <c r="E61" s="79">
        <f>SUM(E10:E60)</f>
        <v>3275969</v>
      </c>
      <c r="F61" s="77">
        <f>SUM(F10:F60)</f>
        <v>19740.916820499988</v>
      </c>
      <c r="G61" s="102">
        <f>F61/F72*100</f>
        <v>99.69116831596368</v>
      </c>
      <c r="H61" s="141"/>
    </row>
    <row r="62" spans="1:8" ht="12.75">
      <c r="A62" s="101"/>
      <c r="B62" s="83"/>
      <c r="C62" s="83"/>
      <c r="D62" s="83"/>
      <c r="E62" s="79"/>
      <c r="F62" s="147"/>
      <c r="G62" s="102"/>
      <c r="H62" s="76"/>
    </row>
    <row r="63" spans="1:8" ht="12.75">
      <c r="A63" s="5" t="s">
        <v>489</v>
      </c>
      <c r="B63" s="27"/>
      <c r="C63" s="28"/>
      <c r="D63" s="27"/>
      <c r="E63" s="70"/>
      <c r="F63" s="70" t="s">
        <v>490</v>
      </c>
      <c r="G63" s="9" t="s">
        <v>490</v>
      </c>
      <c r="H63" s="76"/>
    </row>
    <row r="64" spans="1:8" ht="12.75">
      <c r="A64" s="10" t="s">
        <v>491</v>
      </c>
      <c r="B64" s="27"/>
      <c r="C64" s="28"/>
      <c r="D64" s="27"/>
      <c r="E64" s="70"/>
      <c r="F64" s="16">
        <v>0</v>
      </c>
      <c r="G64" s="11">
        <v>0</v>
      </c>
      <c r="H64" s="76"/>
    </row>
    <row r="65" spans="1:8" ht="12.75">
      <c r="A65" s="15"/>
      <c r="B65" s="83"/>
      <c r="C65" s="83"/>
      <c r="D65" s="83"/>
      <c r="E65" s="83"/>
      <c r="F65" s="83"/>
      <c r="G65" s="9"/>
      <c r="H65" s="76"/>
    </row>
    <row r="66" spans="1:8" ht="12.75">
      <c r="A66" s="4" t="s">
        <v>510</v>
      </c>
      <c r="B66" s="83"/>
      <c r="C66" s="83"/>
      <c r="D66" s="83"/>
      <c r="E66" s="79"/>
      <c r="F66" s="147"/>
      <c r="G66" s="102"/>
      <c r="H66" s="76"/>
    </row>
    <row r="67" spans="1:8" ht="12.75">
      <c r="A67" s="157" t="s">
        <v>690</v>
      </c>
      <c r="B67" s="146" t="s">
        <v>3</v>
      </c>
      <c r="C67" s="146" t="s">
        <v>4</v>
      </c>
      <c r="D67" s="146" t="s">
        <v>3</v>
      </c>
      <c r="E67" s="147">
        <v>4822657</v>
      </c>
      <c r="F67" s="147">
        <v>48.22657</v>
      </c>
      <c r="G67" s="84">
        <v>0.24354305</v>
      </c>
      <c r="H67" s="76"/>
    </row>
    <row r="68" spans="1:8" ht="12.75">
      <c r="A68" s="178" t="s">
        <v>572</v>
      </c>
      <c r="B68" s="83"/>
      <c r="C68" s="83"/>
      <c r="D68" s="83"/>
      <c r="E68" s="77">
        <f>SUM(E67)</f>
        <v>4822657</v>
      </c>
      <c r="F68" s="79">
        <f>SUM(F67)</f>
        <v>48.22657</v>
      </c>
      <c r="G68" s="102">
        <f>SUM(G67)</f>
        <v>0.24354305</v>
      </c>
      <c r="H68" s="76"/>
    </row>
    <row r="69" spans="1:8" ht="12.75">
      <c r="A69" s="4"/>
      <c r="B69" s="83"/>
      <c r="C69" s="83"/>
      <c r="D69" s="83"/>
      <c r="E69" s="79"/>
      <c r="F69" s="77"/>
      <c r="G69" s="102"/>
      <c r="H69" s="76"/>
    </row>
    <row r="70" spans="1:8" ht="12.75">
      <c r="A70" s="4" t="s">
        <v>505</v>
      </c>
      <c r="B70" s="83"/>
      <c r="C70" s="83"/>
      <c r="D70" s="83"/>
      <c r="E70" s="79">
        <f>SUM(E68,E61)</f>
        <v>8098626</v>
      </c>
      <c r="F70" s="79">
        <f>F68+F64+F61</f>
        <v>19789.143390499987</v>
      </c>
      <c r="G70" s="102">
        <f>SUM(G61,G64,G68)</f>
        <v>99.93471136596368</v>
      </c>
      <c r="H70" s="76"/>
    </row>
    <row r="71" spans="1:8" ht="12.75">
      <c r="A71" s="4" t="s">
        <v>506</v>
      </c>
      <c r="B71" s="83"/>
      <c r="C71" s="83"/>
      <c r="D71" s="83"/>
      <c r="E71" s="83"/>
      <c r="F71" s="79">
        <v>12.928502099997997</v>
      </c>
      <c r="G71" s="102">
        <f>F71/F72*100</f>
        <v>0.065288633280992</v>
      </c>
      <c r="H71" s="76"/>
    </row>
    <row r="72" spans="1:8" ht="13.5" thickBot="1">
      <c r="A72" s="42" t="s">
        <v>507</v>
      </c>
      <c r="B72" s="103"/>
      <c r="C72" s="103"/>
      <c r="D72" s="103"/>
      <c r="E72" s="103"/>
      <c r="F72" s="115">
        <f>SUM(F70:F71)</f>
        <v>19802.071892599986</v>
      </c>
      <c r="G72" s="116">
        <f>SUM(G70:G71)</f>
        <v>99.99999999924466</v>
      </c>
      <c r="H72" s="76"/>
    </row>
    <row r="73" spans="1:8" ht="12.75">
      <c r="A73" s="117"/>
      <c r="B73" s="45"/>
      <c r="C73" s="45"/>
      <c r="D73" s="45"/>
      <c r="E73" s="45"/>
      <c r="F73" s="45"/>
      <c r="G73" s="45"/>
      <c r="H73" s="45"/>
    </row>
    <row r="74" spans="1:7" ht="12.75">
      <c r="A74" s="118" t="s">
        <v>807</v>
      </c>
      <c r="B74" s="45"/>
      <c r="C74" s="45"/>
      <c r="D74" s="45"/>
      <c r="E74" s="45"/>
      <c r="F74" s="145"/>
      <c r="G74" s="45"/>
    </row>
    <row r="79" ht="12.75">
      <c r="E79" s="75"/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Gopal Chande</dc:creator>
  <cp:keywords/>
  <dc:description/>
  <cp:lastModifiedBy>Lloyd Serrao</cp:lastModifiedBy>
  <dcterms:created xsi:type="dcterms:W3CDTF">2017-03-02T06:35:48Z</dcterms:created>
  <dcterms:modified xsi:type="dcterms:W3CDTF">2017-08-10T14:48:52Z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